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770684-D75A-4F64-A647-7E6D5B8968B5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ER 2021" sheetId="1" r:id="rId1"/>
    <sheet name="BG 2021" sheetId="2" r:id="rId2"/>
    <sheet name="ER 2020" sheetId="3" r:id="rId3"/>
    <sheet name="BG 2020" sheetId="4" r:id="rId4"/>
  </sheets>
  <definedNames>
    <definedName name="COSTO_VENTA">'ER 2020'!$G$18</definedName>
    <definedName name="GASTOS">'ER 2020'!$G$44</definedName>
    <definedName name="INGRESO_NETO">'ER 2020'!$G$12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vrLOOntiVVjNQg4oi7AzCEiz+dVDgK5RTRB2KkvmU3w="/>
    </ext>
  </extLst>
</workbook>
</file>

<file path=xl/calcChain.xml><?xml version="1.0" encoding="utf-8"?>
<calcChain xmlns="http://schemas.openxmlformats.org/spreadsheetml/2006/main">
  <c r="G15" i="1" l="1"/>
  <c r="I48" i="4"/>
  <c r="I51" i="4" s="1"/>
  <c r="I43" i="4"/>
  <c r="I45" i="4" s="1"/>
  <c r="I52" i="4" s="1"/>
  <c r="I36" i="4"/>
  <c r="I30" i="4"/>
  <c r="I25" i="4"/>
  <c r="I37" i="4" s="1"/>
  <c r="J23" i="4"/>
  <c r="J22" i="4"/>
  <c r="J21" i="4"/>
  <c r="I19" i="4"/>
  <c r="G44" i="3"/>
  <c r="G16" i="3"/>
  <c r="G18" i="3" s="1"/>
  <c r="G12" i="3"/>
  <c r="G45" i="3" s="1"/>
  <c r="H45" i="3" s="1"/>
  <c r="G46" i="2"/>
  <c r="G49" i="2" s="1"/>
  <c r="G41" i="2"/>
  <c r="G43" i="2" s="1"/>
  <c r="G50" i="2" s="1"/>
  <c r="G32" i="2"/>
  <c r="G31" i="2"/>
  <c r="G30" i="2"/>
  <c r="G34" i="2" s="1"/>
  <c r="G28" i="2"/>
  <c r="G23" i="2"/>
  <c r="G17" i="2"/>
  <c r="E44" i="1"/>
  <c r="E14" i="1"/>
  <c r="E16" i="1" s="1"/>
  <c r="E18" i="1" s="1"/>
  <c r="E12" i="1"/>
  <c r="E45" i="1" l="1"/>
  <c r="G35" i="2"/>
</calcChain>
</file>

<file path=xl/sharedStrings.xml><?xml version="1.0" encoding="utf-8"?>
<sst xmlns="http://schemas.openxmlformats.org/spreadsheetml/2006/main" count="288" uniqueCount="99">
  <si>
    <t>EMPRESA ABC, SRL</t>
  </si>
  <si>
    <t>ESTADO DE RESULTADO</t>
  </si>
  <si>
    <t>AL 31 DE DICIEMBRE DEL 2021</t>
  </si>
  <si>
    <t>EN RD$</t>
  </si>
  <si>
    <t>CODIGO</t>
  </si>
  <si>
    <t>CUENTA</t>
  </si>
  <si>
    <t>ANEXO</t>
  </si>
  <si>
    <t>FISCAL</t>
  </si>
  <si>
    <t>CONTABLE</t>
  </si>
  <si>
    <t>NOMBRE DE LA CUENTA</t>
  </si>
  <si>
    <t>BALANCE</t>
  </si>
  <si>
    <t>B-1</t>
  </si>
  <si>
    <t>VENTAS DE PRODUCTOS TERMINADOS</t>
  </si>
  <si>
    <t>REBAJAS Y DESCUENTOS EN VENTAS</t>
  </si>
  <si>
    <t>DIVIDENDOS RECIBIDOS EN ACCIONES</t>
  </si>
  <si>
    <t>INGRESO NETO</t>
  </si>
  <si>
    <t>COSTOS</t>
  </si>
  <si>
    <t>INVENTARIO INICIAL</t>
  </si>
  <si>
    <t>COMPRAS LOCALES</t>
  </si>
  <si>
    <t>TOTAL MERCNACIA DISPONOIBLE PARA LA VENTA</t>
  </si>
  <si>
    <t>INVENTARIO FINAL</t>
  </si>
  <si>
    <t>COSTO DE VENTA</t>
  </si>
  <si>
    <t>GASTOS GENERALES</t>
  </si>
  <si>
    <t>HORAS NORMALES</t>
  </si>
  <si>
    <t>RETRIBUCIONES COMPLEMENTARIAS CT 318 / 320</t>
  </si>
  <si>
    <t>SEGUROS</t>
  </si>
  <si>
    <t>APORTE PATRONAL TSS ( AFP )</t>
  </si>
  <si>
    <t>APORTES AL INFOTEP</t>
  </si>
  <si>
    <t>OTROS GASTOS DE PERSONAL</t>
  </si>
  <si>
    <t>HONORARIOS POR SERVICIOS PROFESIONALES (PERSONAS FISICAS)</t>
  </si>
  <si>
    <t>HONORARIOS DE AUDITORES</t>
  </si>
  <si>
    <t xml:space="preserve">SEGURIDAD, MENSAJERIA, TRANSPORTES Y OTROS SERVICIOS (PERSONAS MORALES) </t>
  </si>
  <si>
    <t>OTROS GASTOS POR TRABAJOS, SUMINISTROS Y SERVICIOS</t>
  </si>
  <si>
    <t>OTROS ARRENDAMIENTOS</t>
  </si>
  <si>
    <t>DEPRECIACION ACTIVOS CATEGORIA 1</t>
  </si>
  <si>
    <t>DEPRECIACION ACTIVOS CATEGORIA 2</t>
  </si>
  <si>
    <t>DEPRECIACION ACTIVOS CATEGORIA 3</t>
  </si>
  <si>
    <t>LABOR DE REPARACION CONTRATADA</t>
  </si>
  <si>
    <t>MANTENIMIENTO DE LOS ACTIVOS FIJOS</t>
  </si>
  <si>
    <t xml:space="preserve"> PUBLICIDAD</t>
  </si>
  <si>
    <t>DONACIONES Y CONTRIBUCIONES</t>
  </si>
  <si>
    <t>ATENCIONES A CLIENTES</t>
  </si>
  <si>
    <t>PRIMA DE SEGUROS</t>
  </si>
  <si>
    <t>CUOTAS DE ASOCIACIONES EMPRESARIALES</t>
  </si>
  <si>
    <t>INTERESES SOBRE PRESTAMOS</t>
  </si>
  <si>
    <t>COMISIONES Y GASTOS BANCARIOS DIVERSOS</t>
  </si>
  <si>
    <t>COMISIONES Y GASTOS DE COBRANZAS</t>
  </si>
  <si>
    <t>TOTAL GASTOS GENERALES</t>
  </si>
  <si>
    <t>UTILIDAD DEL EJERCICIO</t>
  </si>
  <si>
    <t>BALANCE GENERAL</t>
  </si>
  <si>
    <t xml:space="preserve">            ACTIVOS CORRIENTES</t>
  </si>
  <si>
    <t>A-1</t>
  </si>
  <si>
    <t>CAJAS Y BANCOS</t>
  </si>
  <si>
    <t>CUENTAS POR COBRAR CLIENTES</t>
  </si>
  <si>
    <t>CUENTAS POR COBRAR ACCIONISTAS</t>
  </si>
  <si>
    <t>OTRAS CUENTAS POR COBRAR</t>
  </si>
  <si>
    <t>12501-01</t>
  </si>
  <si>
    <t>PRODUCTOS TERMINADOS</t>
  </si>
  <si>
    <t>INVENTARIO DE MATS Y EFECTOS DE OFICINA</t>
  </si>
  <si>
    <t>INVENTARIO DE MERCANCIA EN TRANSITO</t>
  </si>
  <si>
    <t>GASTOS PAGADOS POR ADELANTADO</t>
  </si>
  <si>
    <t>TOTAL ACTIVOS CORRIENTES</t>
  </si>
  <si>
    <t xml:space="preserve">             ACTIVOS FIJOS</t>
  </si>
  <si>
    <t>EDIFICACIONES (CATEGORIA I)</t>
  </si>
  <si>
    <t>AUTOMOVILES Y EQUIPOS (CATEGORIA 2)</t>
  </si>
  <si>
    <t>OTROS ACTIVOS FIJOS DEPRECIABLES (CATEGORIA 3)</t>
  </si>
  <si>
    <t>TERRENOS 4 M URBANO</t>
  </si>
  <si>
    <t>TOTAL ACTIVOS FIJOS</t>
  </si>
  <si>
    <t>INVERSIONES EN ACCIONES</t>
  </si>
  <si>
    <t>OTROS ACTIVOS</t>
  </si>
  <si>
    <t>FIANZAS Y DEPOSITOS</t>
  </si>
  <si>
    <t>ISR PAGADO POR ANTICIPADO</t>
  </si>
  <si>
    <t>TOTAL OTROS ACTIVOS</t>
  </si>
  <si>
    <t xml:space="preserve">             PROVISIONES PARA RIESGOS Y GASTOS</t>
  </si>
  <si>
    <t xml:space="preserve"> DEPRECIACIÓN ACUMULADA ACTIVOS FIJOS (CATEGORIA I)</t>
  </si>
  <si>
    <t xml:space="preserve"> DEPRECIACIÓN ACUMULADA ACTIVOS FIJOS (CATEGORIA 2)</t>
  </si>
  <si>
    <t>DEPRECIACIÓN ACUMULADA ACTIVOS FIJOS (CATEGORIA 3)</t>
  </si>
  <si>
    <t xml:space="preserve">PROVISION PARA CUENTAS DUDOSAS  </t>
  </si>
  <si>
    <t>TOTAL PROVISIONES PARA RIESGOS Y GASTOS</t>
  </si>
  <si>
    <t>TOTAL ACTIVOS</t>
  </si>
  <si>
    <t xml:space="preserve">             PASIVOS A CORTO PLAZO</t>
  </si>
  <si>
    <t xml:space="preserve"> PRESTAMOS</t>
  </si>
  <si>
    <t>CUENTAS POR  PAGAR</t>
  </si>
  <si>
    <t xml:space="preserve"> IMPUESTOS POR PAGAR</t>
  </si>
  <si>
    <t>OTRAS CUENTAS POR PAGAR</t>
  </si>
  <si>
    <t>TOTAL PASIVOS A CORTO PLAZO</t>
  </si>
  <si>
    <t>DOC POR PAGAR A LARGO PLAZO</t>
  </si>
  <si>
    <t>total pasivos</t>
  </si>
  <si>
    <t xml:space="preserve">             PATRIMONIO</t>
  </si>
  <si>
    <t>CAPITAL SUSCRITO Y PAGADO</t>
  </si>
  <si>
    <t>RESERVA LEGAL</t>
  </si>
  <si>
    <t>UTILIDADES NO DISTRIBUIDAS</t>
  </si>
  <si>
    <t xml:space="preserve">            TOTAL PATRIMONIO</t>
  </si>
  <si>
    <t xml:space="preserve">            TOTAL PASIVO Y PATRIMONIO</t>
  </si>
  <si>
    <t>AL 31 DE DICIEMBRE DEL 2020</t>
  </si>
  <si>
    <t>AÑO PRO</t>
  </si>
  <si>
    <t>ANEXO D-2</t>
  </si>
  <si>
    <t>ANEXO A-1</t>
  </si>
  <si>
    <t>COSTO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</si>
</sst>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"/>
    <numFmt numFmtId="165" formatCode="0.0"/>
    <numFmt numFmtId="166" formatCode="#,##0.00\ [$€-1]"/>
    <numFmt numFmtId="167" formatCode="_(* #,##0.00_);_(* \(#,##0.00\);_(* &quot;-&quot;??_);_(@_)"/>
    <numFmt numFmtId="168" formatCode="_-* #,##0.00\ &quot;€&quot;_-;\-* #,##0.00\ &quot;€&quot;_-;_-* &quot;-&quot;??\ &quot;€&quot;_-;_-@"/>
  </numFmts>
  <fonts count="14">
    <font>
      <sz val="11"/>
      <color theme="1"/>
      <name val="Calibri"/>
      <scheme val="minor"/>
    </font>
    <font>
      <b/>
      <sz val="14"/>
      <color theme="1"/>
      <name val="Arial"/>
    </font>
    <font>
      <sz val="11"/>
      <name val="Calibri"/>
    </font>
    <font>
      <sz val="14"/>
      <color theme="1"/>
      <name val="Arial"/>
    </font>
    <font>
      <u/>
      <sz val="14"/>
      <color theme="1"/>
      <name val="Arial"/>
    </font>
    <font>
      <b/>
      <u/>
      <sz val="14"/>
      <color theme="1"/>
      <name val="Arial"/>
    </font>
    <font>
      <sz val="11"/>
      <color theme="1"/>
      <name val="Calibri"/>
    </font>
    <font>
      <u/>
      <sz val="14"/>
      <color theme="1"/>
      <name val="Arial"/>
    </font>
    <font>
      <u/>
      <sz val="14"/>
      <color theme="1"/>
      <name val="Arial"/>
    </font>
    <font>
      <b/>
      <u/>
      <sz val="14"/>
      <color theme="1"/>
      <name val="Arial"/>
    </font>
    <font>
      <sz val="14"/>
      <color theme="1"/>
      <name val="Calibri"/>
    </font>
    <font>
      <sz val="11"/>
      <color theme="1"/>
      <name val="Calibri"/>
      <scheme val="minor"/>
    </font>
    <font>
      <b/>
      <sz val="16"/>
      <color rgb="FFFF0000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16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164" fontId="1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1" fillId="0" borderId="0" xfId="0" applyFont="1" applyAlignment="1">
      <alignment horizontal="left"/>
    </xf>
    <xf numFmtId="164" fontId="5" fillId="0" borderId="0" xfId="0" applyNumberFormat="1" applyFont="1"/>
    <xf numFmtId="0" fontId="1" fillId="0" borderId="0" xfId="0" applyFont="1"/>
    <xf numFmtId="164" fontId="1" fillId="0" borderId="0" xfId="0" applyNumberFormat="1" applyFont="1"/>
    <xf numFmtId="1" fontId="3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165" fontId="3" fillId="0" borderId="0" xfId="0" applyNumberFormat="1" applyFon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6" xfId="0" applyNumberFormat="1" applyFont="1" applyBorder="1"/>
    <xf numFmtId="0" fontId="3" fillId="0" borderId="7" xfId="0" applyFont="1" applyBorder="1" applyAlignment="1">
      <alignment horizontal="right"/>
    </xf>
    <xf numFmtId="0" fontId="3" fillId="0" borderId="7" xfId="0" applyFont="1" applyBorder="1"/>
    <xf numFmtId="164" fontId="3" fillId="0" borderId="7" xfId="0" applyNumberFormat="1" applyFont="1" applyBorder="1"/>
    <xf numFmtId="2" fontId="3" fillId="0" borderId="7" xfId="0" applyNumberFormat="1" applyFont="1" applyBorder="1"/>
    <xf numFmtId="164" fontId="8" fillId="0" borderId="7" xfId="0" applyNumberFormat="1" applyFont="1" applyBorder="1"/>
    <xf numFmtId="0" fontId="3" fillId="0" borderId="0" xfId="0" applyFont="1" applyAlignment="1">
      <alignment horizontal="center"/>
    </xf>
    <xf numFmtId="164" fontId="9" fillId="0" borderId="7" xfId="0" applyNumberFormat="1" applyFont="1" applyBorder="1"/>
    <xf numFmtId="166" fontId="3" fillId="0" borderId="7" xfId="0" applyNumberFormat="1" applyFont="1" applyBorder="1"/>
    <xf numFmtId="164" fontId="10" fillId="0" borderId="0" xfId="0" applyNumberFormat="1" applyFont="1"/>
    <xf numFmtId="0" fontId="11" fillId="0" borderId="0" xfId="0" applyFont="1"/>
    <xf numFmtId="164" fontId="12" fillId="0" borderId="0" xfId="0" applyNumberFormat="1" applyFont="1"/>
    <xf numFmtId="0" fontId="6" fillId="0" borderId="7" xfId="0" applyFont="1" applyBorder="1"/>
    <xf numFmtId="0" fontId="3" fillId="0" borderId="10" xfId="0" applyFont="1" applyBorder="1"/>
    <xf numFmtId="2" fontId="3" fillId="0" borderId="10" xfId="0" applyNumberFormat="1" applyFont="1" applyBorder="1"/>
    <xf numFmtId="0" fontId="13" fillId="2" borderId="11" xfId="0" applyFont="1" applyFill="1" applyBorder="1" applyAlignment="1">
      <alignment horizontal="center"/>
    </xf>
    <xf numFmtId="167" fontId="6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8" fontId="3" fillId="0" borderId="7" xfId="0" applyNumberFormat="1" applyFont="1" applyBorder="1"/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" fontId="1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/>
    <xf numFmtId="0" fontId="1" fillId="0" borderId="8" xfId="0" applyFont="1" applyBorder="1" applyAlignment="1">
      <alignment horizontal="center"/>
    </xf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685800</xdr:colOff>
      <xdr:row>4</xdr:row>
      <xdr:rowOff>9525</xdr:rowOff>
    </xdr:from>
    <xdr:ext cx="13430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674791" y="3647720"/>
          <a:ext cx="1342419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DEL AÑO SIGUIENTE</a:t>
          </a:r>
          <a:endParaRPr sz="1100"/>
        </a:p>
      </xdr:txBody>
    </xdr:sp>
    <xdr:clientData fLocksWithSheet="0"/>
  </xdr:oneCellAnchor>
  <xdr:oneCellAnchor>
    <xdr:from>
      <xdr:col>4</xdr:col>
      <xdr:colOff>361950</xdr:colOff>
      <xdr:row>5</xdr:row>
      <xdr:rowOff>47625</xdr:rowOff>
    </xdr:from>
    <xdr:ext cx="228600" cy="3429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236463" y="3613313"/>
          <a:ext cx="219075" cy="333375"/>
        </a:xfrm>
        <a:prstGeom prst="downArrow">
          <a:avLst>
            <a:gd name="adj1" fmla="val 50000"/>
            <a:gd name="adj2" fmla="val 50000"/>
          </a:avLst>
        </a:prstGeom>
        <a:solidFill>
          <a:srgbClr val="FF0000"/>
        </a:solidFill>
        <a:ln w="12700" cap="flat" cmpd="sng">
          <a:solidFill>
            <a:srgbClr val="42719B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opLeftCell="B1" zoomScale="90" zoomScaleNormal="90" workbookViewId="0">
      <selection activeCell="G16" sqref="G16"/>
    </sheetView>
  </sheetViews>
  <sheetFormatPr baseColWidth="10" defaultColWidth="14.42578125" defaultRowHeight="15" customHeight="1"/>
  <cols>
    <col min="1" max="3" width="11.5703125" customWidth="1"/>
    <col min="4" max="4" width="123.42578125" customWidth="1"/>
    <col min="5" max="5" width="23.42578125" customWidth="1"/>
    <col min="6" max="6" width="11.5703125" customWidth="1"/>
    <col min="7" max="7" width="17.85546875" customWidth="1"/>
    <col min="8" max="23" width="11.5703125" customWidth="1"/>
  </cols>
  <sheetData>
    <row r="1" spans="1:7" ht="14.25" customHeight="1"/>
    <row r="2" spans="1:7" ht="14.25" customHeight="1"/>
    <row r="3" spans="1:7" ht="14.25" customHeight="1">
      <c r="A3" s="48" t="s">
        <v>0</v>
      </c>
      <c r="B3" s="47"/>
      <c r="C3" s="47"/>
      <c r="D3" s="47"/>
      <c r="E3" s="47"/>
    </row>
    <row r="4" spans="1:7" ht="14.25" customHeight="1">
      <c r="A4" s="48" t="s">
        <v>1</v>
      </c>
      <c r="B4" s="47"/>
      <c r="C4" s="47"/>
      <c r="D4" s="47"/>
      <c r="E4" s="47"/>
    </row>
    <row r="5" spans="1:7" ht="14.25" customHeight="1">
      <c r="A5" s="48" t="s">
        <v>2</v>
      </c>
      <c r="B5" s="47"/>
      <c r="C5" s="47"/>
      <c r="D5" s="47"/>
      <c r="E5" s="47"/>
    </row>
    <row r="6" spans="1:7" ht="14.25" customHeight="1">
      <c r="A6" s="49" t="s">
        <v>3</v>
      </c>
      <c r="B6" s="50"/>
      <c r="C6" s="50"/>
      <c r="D6" s="50"/>
      <c r="E6" s="50"/>
    </row>
    <row r="7" spans="1:7" ht="14.25" customHeight="1">
      <c r="A7" s="3"/>
      <c r="B7" s="4" t="s">
        <v>4</v>
      </c>
      <c r="C7" s="4" t="s">
        <v>5</v>
      </c>
      <c r="D7" s="4"/>
      <c r="E7" s="5"/>
    </row>
    <row r="8" spans="1:7" ht="14.25" customHeight="1">
      <c r="A8" s="6" t="s">
        <v>6</v>
      </c>
      <c r="B8" s="7" t="s">
        <v>7</v>
      </c>
      <c r="C8" s="7" t="s">
        <v>8</v>
      </c>
      <c r="D8" s="7" t="s">
        <v>9</v>
      </c>
      <c r="E8" s="8" t="s">
        <v>10</v>
      </c>
    </row>
    <row r="9" spans="1:7" ht="14.25" customHeight="1">
      <c r="A9" s="9" t="s">
        <v>11</v>
      </c>
      <c r="B9" s="10">
        <v>1.1000000000000001</v>
      </c>
      <c r="C9" s="10">
        <v>40001</v>
      </c>
      <c r="D9" s="10" t="s">
        <v>12</v>
      </c>
      <c r="E9" s="11">
        <v>29698745.359999999</v>
      </c>
    </row>
    <row r="10" spans="1:7" ht="14.25" customHeight="1">
      <c r="A10" s="9" t="s">
        <v>11</v>
      </c>
      <c r="B10" s="10">
        <v>1.4</v>
      </c>
      <c r="C10" s="10">
        <v>40060</v>
      </c>
      <c r="D10" s="10" t="s">
        <v>13</v>
      </c>
      <c r="E10" s="11">
        <v>-927155</v>
      </c>
    </row>
    <row r="11" spans="1:7" ht="14.25" customHeight="1">
      <c r="A11" s="9" t="s">
        <v>11</v>
      </c>
      <c r="B11" s="10">
        <v>2.2999999999999998</v>
      </c>
      <c r="C11" s="10">
        <v>70002</v>
      </c>
      <c r="D11" s="10" t="s">
        <v>14</v>
      </c>
      <c r="E11" s="12">
        <v>250000</v>
      </c>
    </row>
    <row r="12" spans="1:7" ht="14.25" customHeight="1">
      <c r="A12" s="10"/>
      <c r="B12" s="10"/>
      <c r="C12" s="46" t="s">
        <v>15</v>
      </c>
      <c r="D12" s="47"/>
      <c r="E12" s="14">
        <f>SUM(E9:E11)</f>
        <v>29021590.359999999</v>
      </c>
    </row>
    <row r="13" spans="1:7" ht="14.25" customHeight="1">
      <c r="A13" s="9" t="s">
        <v>11</v>
      </c>
      <c r="B13" s="10">
        <v>5</v>
      </c>
      <c r="C13" s="10">
        <v>41001</v>
      </c>
      <c r="D13" s="15" t="s">
        <v>16</v>
      </c>
      <c r="E13" s="16"/>
    </row>
    <row r="14" spans="1:7" ht="14.25" customHeight="1">
      <c r="A14" s="9"/>
      <c r="B14" s="10"/>
      <c r="C14" s="17">
        <v>410011</v>
      </c>
      <c r="D14" s="10" t="s">
        <v>17</v>
      </c>
      <c r="E14" s="11">
        <f>'ER 2020'!G17</f>
        <v>698536.93</v>
      </c>
    </row>
    <row r="15" spans="1:7" ht="14.25" customHeight="1">
      <c r="A15" s="9"/>
      <c r="B15" s="10"/>
      <c r="C15" s="17">
        <v>410012</v>
      </c>
      <c r="D15" s="10" t="s">
        <v>18</v>
      </c>
      <c r="E15" s="11">
        <v>3191326</v>
      </c>
      <c r="G15" s="18">
        <f>E12-E18-E44</f>
        <v>4389701.2299999967</v>
      </c>
    </row>
    <row r="16" spans="1:7" ht="14.25" customHeight="1">
      <c r="A16" s="9"/>
      <c r="B16" s="10"/>
      <c r="C16" s="51" t="s">
        <v>19</v>
      </c>
      <c r="D16" s="47"/>
      <c r="E16" s="16">
        <f>SUM(E14:E15)</f>
        <v>3889862.93</v>
      </c>
    </row>
    <row r="17" spans="1:5" ht="14.25" customHeight="1">
      <c r="A17" s="9"/>
      <c r="B17" s="10"/>
      <c r="C17" s="17">
        <v>410013</v>
      </c>
      <c r="D17" s="10" t="s">
        <v>20</v>
      </c>
      <c r="E17" s="19">
        <v>611875</v>
      </c>
    </row>
    <row r="18" spans="1:5" ht="14.25" customHeight="1">
      <c r="A18" s="9"/>
      <c r="B18" s="10"/>
      <c r="C18" s="17">
        <v>410014</v>
      </c>
      <c r="D18" s="15" t="s">
        <v>21</v>
      </c>
      <c r="E18" s="14">
        <f>E16-E17</f>
        <v>3277987.93</v>
      </c>
    </row>
    <row r="19" spans="1:5" ht="14.25" customHeight="1">
      <c r="A19" s="9"/>
      <c r="B19" s="10"/>
      <c r="C19" s="46" t="s">
        <v>22</v>
      </c>
      <c r="D19" s="47"/>
      <c r="E19" s="11"/>
    </row>
    <row r="20" spans="1:5" ht="14.25" customHeight="1">
      <c r="A20" s="9" t="s">
        <v>11</v>
      </c>
      <c r="B20" s="10">
        <v>6.1</v>
      </c>
      <c r="C20" s="10">
        <v>50101</v>
      </c>
      <c r="D20" s="10" t="s">
        <v>23</v>
      </c>
      <c r="E20" s="11">
        <v>3120500</v>
      </c>
    </row>
    <row r="21" spans="1:5" ht="14.25" customHeight="1">
      <c r="A21" s="9" t="s">
        <v>11</v>
      </c>
      <c r="B21" s="10">
        <v>6.2</v>
      </c>
      <c r="C21" s="10">
        <v>50111</v>
      </c>
      <c r="D21" s="10" t="s">
        <v>24</v>
      </c>
      <c r="E21" s="11">
        <v>315800</v>
      </c>
    </row>
    <row r="22" spans="1:5" ht="14.25" customHeight="1">
      <c r="A22" s="9" t="s">
        <v>11</v>
      </c>
      <c r="B22" s="10">
        <v>6.3</v>
      </c>
      <c r="C22" s="10">
        <v>50109</v>
      </c>
      <c r="D22" s="10" t="s">
        <v>25</v>
      </c>
      <c r="E22" s="11">
        <v>340200</v>
      </c>
    </row>
    <row r="23" spans="1:5" ht="14.25" customHeight="1">
      <c r="A23" s="9" t="s">
        <v>11</v>
      </c>
      <c r="B23" s="10">
        <v>6.4</v>
      </c>
      <c r="C23" s="10">
        <v>50106</v>
      </c>
      <c r="D23" s="10" t="s">
        <v>26</v>
      </c>
      <c r="E23" s="11">
        <v>160750</v>
      </c>
    </row>
    <row r="24" spans="1:5" ht="14.25" customHeight="1">
      <c r="A24" s="9" t="s">
        <v>11</v>
      </c>
      <c r="B24" s="10">
        <v>6.5</v>
      </c>
      <c r="C24" s="10">
        <v>50110</v>
      </c>
      <c r="D24" s="10" t="s">
        <v>27</v>
      </c>
      <c r="E24" s="11">
        <v>670300</v>
      </c>
    </row>
    <row r="25" spans="1:5" ht="14.25" customHeight="1">
      <c r="A25" s="9" t="s">
        <v>11</v>
      </c>
      <c r="B25" s="10">
        <v>6.6</v>
      </c>
      <c r="C25" s="10">
        <v>50208</v>
      </c>
      <c r="D25" s="10" t="s">
        <v>28</v>
      </c>
      <c r="E25" s="11">
        <v>3400100</v>
      </c>
    </row>
    <row r="26" spans="1:5" ht="14.25" customHeight="1">
      <c r="A26" s="9" t="s">
        <v>11</v>
      </c>
      <c r="B26" s="10">
        <v>7.1</v>
      </c>
      <c r="C26" s="10">
        <v>50704</v>
      </c>
      <c r="D26" s="10" t="s">
        <v>29</v>
      </c>
      <c r="E26" s="11">
        <v>255600</v>
      </c>
    </row>
    <row r="27" spans="1:5" ht="14.25" customHeight="1">
      <c r="A27" s="9" t="s">
        <v>11</v>
      </c>
      <c r="B27" s="10">
        <v>7.2</v>
      </c>
      <c r="C27" s="10">
        <v>50703</v>
      </c>
      <c r="D27" s="10" t="s">
        <v>30</v>
      </c>
      <c r="E27" s="11">
        <v>225300</v>
      </c>
    </row>
    <row r="28" spans="1:5" ht="14.25" customHeight="1">
      <c r="A28" s="9" t="s">
        <v>11</v>
      </c>
      <c r="B28" s="10">
        <v>7.6</v>
      </c>
      <c r="C28" s="10">
        <v>50804</v>
      </c>
      <c r="D28" s="10" t="s">
        <v>31</v>
      </c>
      <c r="E28" s="11">
        <v>530800</v>
      </c>
    </row>
    <row r="29" spans="1:5" ht="14.25" customHeight="1">
      <c r="A29" s="9" t="s">
        <v>11</v>
      </c>
      <c r="B29" s="10">
        <v>7.7</v>
      </c>
      <c r="C29" s="10">
        <v>50904</v>
      </c>
      <c r="D29" s="10" t="s">
        <v>32</v>
      </c>
      <c r="E29" s="11">
        <v>3600750.99</v>
      </c>
    </row>
    <row r="30" spans="1:5" ht="14.25" customHeight="1">
      <c r="A30" s="9" t="s">
        <v>11</v>
      </c>
      <c r="B30" s="10">
        <v>8.3000000000000007</v>
      </c>
      <c r="C30" s="10">
        <v>50805</v>
      </c>
      <c r="D30" s="10" t="s">
        <v>33</v>
      </c>
      <c r="E30" s="11">
        <v>170500</v>
      </c>
    </row>
    <row r="31" spans="1:5" ht="14.25" customHeight="1">
      <c r="A31" s="9" t="s">
        <v>11</v>
      </c>
      <c r="B31" s="10">
        <v>9.1</v>
      </c>
      <c r="C31" s="10">
        <v>50906</v>
      </c>
      <c r="D31" s="10" t="s">
        <v>34</v>
      </c>
      <c r="E31" s="11">
        <v>920000</v>
      </c>
    </row>
    <row r="32" spans="1:5" ht="14.25" customHeight="1">
      <c r="A32" s="9" t="s">
        <v>11</v>
      </c>
      <c r="B32" s="10">
        <v>9.1999999999999993</v>
      </c>
      <c r="C32" s="10">
        <v>50907</v>
      </c>
      <c r="D32" s="10" t="s">
        <v>35</v>
      </c>
      <c r="E32" s="11">
        <v>800250</v>
      </c>
    </row>
    <row r="33" spans="1:5" ht="14.25" customHeight="1">
      <c r="A33" s="9" t="s">
        <v>11</v>
      </c>
      <c r="B33" s="10">
        <v>9.3000000000000007</v>
      </c>
      <c r="C33" s="10">
        <v>50908</v>
      </c>
      <c r="D33" s="10" t="s">
        <v>36</v>
      </c>
      <c r="E33" s="11">
        <v>1400500</v>
      </c>
    </row>
    <row r="34" spans="1:5" ht="14.25" customHeight="1">
      <c r="A34" s="9" t="s">
        <v>11</v>
      </c>
      <c r="B34" s="10">
        <v>9.5</v>
      </c>
      <c r="C34" s="10">
        <v>50905</v>
      </c>
      <c r="D34" s="10" t="s">
        <v>37</v>
      </c>
      <c r="E34" s="11">
        <v>60200</v>
      </c>
    </row>
    <row r="35" spans="1:5" ht="14.25" customHeight="1">
      <c r="A35" s="9" t="s">
        <v>11</v>
      </c>
      <c r="B35" s="10">
        <v>9.6</v>
      </c>
      <c r="C35" s="10">
        <v>50404</v>
      </c>
      <c r="D35" s="10" t="s">
        <v>38</v>
      </c>
      <c r="E35" s="11">
        <v>1600300</v>
      </c>
    </row>
    <row r="36" spans="1:5" ht="14.25" customHeight="1">
      <c r="A36" s="9" t="s">
        <v>11</v>
      </c>
      <c r="B36" s="10">
        <v>10.199999999999999</v>
      </c>
      <c r="C36" s="10">
        <v>51101</v>
      </c>
      <c r="D36" s="10" t="s">
        <v>39</v>
      </c>
      <c r="E36" s="11">
        <v>560750</v>
      </c>
    </row>
    <row r="37" spans="1:5" ht="14.25" customHeight="1">
      <c r="A37" s="9" t="s">
        <v>11</v>
      </c>
      <c r="B37" s="10">
        <v>10.4</v>
      </c>
      <c r="C37" s="10">
        <v>51103</v>
      </c>
      <c r="D37" s="10" t="s">
        <v>40</v>
      </c>
      <c r="E37" s="11">
        <v>1400000</v>
      </c>
    </row>
    <row r="38" spans="1:5" ht="14.25" customHeight="1">
      <c r="A38" s="9" t="s">
        <v>11</v>
      </c>
      <c r="B38" s="10">
        <v>10.6</v>
      </c>
      <c r="C38" s="10">
        <v>51001</v>
      </c>
      <c r="D38" s="10" t="s">
        <v>41</v>
      </c>
      <c r="E38" s="11">
        <v>210400</v>
      </c>
    </row>
    <row r="39" spans="1:5" ht="14.25" customHeight="1">
      <c r="A39" s="9" t="s">
        <v>11</v>
      </c>
      <c r="B39" s="10">
        <v>11.1</v>
      </c>
      <c r="C39" s="10">
        <v>50601</v>
      </c>
      <c r="D39" s="10" t="s">
        <v>42</v>
      </c>
      <c r="E39" s="11">
        <v>80100</v>
      </c>
    </row>
    <row r="40" spans="1:5" ht="14.25" customHeight="1">
      <c r="A40" s="9" t="s">
        <v>11</v>
      </c>
      <c r="B40" s="10">
        <v>11.2</v>
      </c>
      <c r="C40" s="10">
        <v>50702</v>
      </c>
      <c r="D40" s="10" t="s">
        <v>43</v>
      </c>
      <c r="E40" s="11">
        <v>640500</v>
      </c>
    </row>
    <row r="41" spans="1:5" ht="14.25" customHeight="1">
      <c r="A41" s="9" t="s">
        <v>11</v>
      </c>
      <c r="B41" s="10">
        <v>12.1</v>
      </c>
      <c r="C41" s="10">
        <v>60001</v>
      </c>
      <c r="D41" s="10" t="s">
        <v>44</v>
      </c>
      <c r="E41" s="11">
        <v>590800.21</v>
      </c>
    </row>
    <row r="42" spans="1:5" ht="14.25" customHeight="1">
      <c r="A42" s="9" t="s">
        <v>11</v>
      </c>
      <c r="B42" s="20">
        <v>12.6</v>
      </c>
      <c r="C42" s="10">
        <v>60003</v>
      </c>
      <c r="D42" s="10" t="s">
        <v>45</v>
      </c>
      <c r="E42" s="11">
        <v>19500</v>
      </c>
    </row>
    <row r="43" spans="1:5" ht="14.25" customHeight="1">
      <c r="A43" s="9" t="s">
        <v>11</v>
      </c>
      <c r="B43" s="10">
        <v>13.3</v>
      </c>
      <c r="C43" s="10">
        <v>51102</v>
      </c>
      <c r="D43" s="10" t="s">
        <v>46</v>
      </c>
      <c r="E43" s="12">
        <v>280000</v>
      </c>
    </row>
    <row r="44" spans="1:5" ht="14.25" customHeight="1">
      <c r="A44" s="9"/>
      <c r="B44" s="10"/>
      <c r="C44" s="46" t="s">
        <v>47</v>
      </c>
      <c r="D44" s="47"/>
      <c r="E44" s="14">
        <f>SUM(E20:E43)</f>
        <v>21353901.200000003</v>
      </c>
    </row>
    <row r="45" spans="1:5" ht="14.25" customHeight="1">
      <c r="A45" s="21"/>
      <c r="B45" s="15"/>
      <c r="C45" s="46" t="s">
        <v>48</v>
      </c>
      <c r="D45" s="47"/>
      <c r="E45" s="14">
        <f>E12-E18-E44</f>
        <v>4389701.2299999967</v>
      </c>
    </row>
    <row r="46" spans="1:5" ht="14.25" customHeight="1"/>
    <row r="47" spans="1:5" ht="14.25" customHeight="1"/>
    <row r="48" spans="1: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C44:D44"/>
    <mergeCell ref="C45:D45"/>
    <mergeCell ref="A3:E3"/>
    <mergeCell ref="A4:E4"/>
    <mergeCell ref="A5:E5"/>
    <mergeCell ref="A6:E6"/>
    <mergeCell ref="C12:D12"/>
    <mergeCell ref="C16:D16"/>
    <mergeCell ref="C19:D1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I1000"/>
  <sheetViews>
    <sheetView showGridLines="0" workbookViewId="0"/>
  </sheetViews>
  <sheetFormatPr baseColWidth="10" defaultColWidth="14.42578125" defaultRowHeight="15" customHeight="1"/>
  <cols>
    <col min="1" max="3" width="11.5703125" customWidth="1"/>
    <col min="4" max="4" width="12.42578125" customWidth="1"/>
    <col min="5" max="5" width="16.7109375" customWidth="1"/>
    <col min="6" max="6" width="83.85546875" customWidth="1"/>
    <col min="7" max="7" width="25" customWidth="1"/>
    <col min="8" max="8" width="25.140625" customWidth="1"/>
    <col min="9" max="9" width="15.5703125" customWidth="1"/>
    <col min="10" max="26" width="11.5703125" customWidth="1"/>
  </cols>
  <sheetData>
    <row r="1" spans="3:7" ht="14.25" customHeight="1"/>
    <row r="2" spans="3:7" ht="14.25" customHeight="1">
      <c r="C2" s="48" t="s">
        <v>0</v>
      </c>
      <c r="D2" s="47"/>
      <c r="E2" s="47"/>
      <c r="F2" s="47"/>
      <c r="G2" s="47"/>
    </row>
    <row r="3" spans="3:7" ht="14.25" customHeight="1">
      <c r="C3" s="48" t="s">
        <v>49</v>
      </c>
      <c r="D3" s="47"/>
      <c r="E3" s="47"/>
      <c r="F3" s="47"/>
      <c r="G3" s="47"/>
    </row>
    <row r="4" spans="3:7" ht="14.25" customHeight="1">
      <c r="C4" s="48" t="s">
        <v>2</v>
      </c>
      <c r="D4" s="47"/>
      <c r="E4" s="47"/>
      <c r="F4" s="47"/>
      <c r="G4" s="47"/>
    </row>
    <row r="5" spans="3:7" ht="14.25" customHeight="1">
      <c r="C5" s="49" t="s">
        <v>3</v>
      </c>
      <c r="D5" s="50"/>
      <c r="E5" s="50"/>
      <c r="F5" s="50"/>
      <c r="G5" s="50"/>
    </row>
    <row r="6" spans="3:7" ht="14.25" customHeight="1">
      <c r="C6" s="3"/>
      <c r="D6" s="22" t="s">
        <v>4</v>
      </c>
      <c r="E6" s="23" t="s">
        <v>5</v>
      </c>
      <c r="F6" s="4"/>
      <c r="G6" s="5"/>
    </row>
    <row r="7" spans="3:7" ht="14.25" customHeight="1">
      <c r="C7" s="6" t="s">
        <v>6</v>
      </c>
      <c r="D7" s="2" t="s">
        <v>7</v>
      </c>
      <c r="E7" s="24" t="s">
        <v>8</v>
      </c>
      <c r="F7" s="7" t="s">
        <v>9</v>
      </c>
      <c r="G7" s="25" t="s">
        <v>10</v>
      </c>
    </row>
    <row r="8" spans="3:7" ht="14.25" customHeight="1">
      <c r="C8" s="1"/>
      <c r="D8" s="15"/>
      <c r="E8" s="52" t="s">
        <v>50</v>
      </c>
      <c r="F8" s="53"/>
      <c r="G8" s="16"/>
    </row>
    <row r="9" spans="3:7" ht="14.25" customHeight="1">
      <c r="C9" s="26" t="s">
        <v>51</v>
      </c>
      <c r="D9" s="27">
        <v>1.1000000000000001</v>
      </c>
      <c r="E9" s="27">
        <v>10101</v>
      </c>
      <c r="F9" s="27" t="s">
        <v>52</v>
      </c>
      <c r="G9" s="28">
        <v>30000000</v>
      </c>
    </row>
    <row r="10" spans="3:7" ht="14.25" customHeight="1">
      <c r="C10" s="26" t="s">
        <v>51</v>
      </c>
      <c r="D10" s="27">
        <v>1.2</v>
      </c>
      <c r="E10" s="27">
        <v>12001</v>
      </c>
      <c r="F10" s="27" t="s">
        <v>53</v>
      </c>
      <c r="G10" s="28">
        <v>3142169</v>
      </c>
    </row>
    <row r="11" spans="3:7" ht="14.25" customHeight="1">
      <c r="C11" s="26" t="s">
        <v>51</v>
      </c>
      <c r="D11" s="27">
        <v>1.3</v>
      </c>
      <c r="E11" s="27">
        <v>12003</v>
      </c>
      <c r="F11" s="27" t="s">
        <v>54</v>
      </c>
      <c r="G11" s="28">
        <v>6769</v>
      </c>
    </row>
    <row r="12" spans="3:7" ht="14.25" customHeight="1">
      <c r="C12" s="26" t="s">
        <v>51</v>
      </c>
      <c r="D12" s="27">
        <v>1.4</v>
      </c>
      <c r="E12" s="27">
        <v>12004</v>
      </c>
      <c r="F12" s="27" t="s">
        <v>55</v>
      </c>
      <c r="G12" s="28">
        <v>68553</v>
      </c>
    </row>
    <row r="13" spans="3:7" ht="14.25" customHeight="1">
      <c r="C13" s="26" t="s">
        <v>51</v>
      </c>
      <c r="D13" s="27">
        <v>1.5</v>
      </c>
      <c r="E13" s="26" t="s">
        <v>56</v>
      </c>
      <c r="F13" s="27" t="s">
        <v>57</v>
      </c>
      <c r="G13" s="28">
        <v>611875</v>
      </c>
    </row>
    <row r="14" spans="3:7" ht="14.25" customHeight="1">
      <c r="C14" s="26" t="s">
        <v>51</v>
      </c>
      <c r="D14" s="27">
        <v>1.8</v>
      </c>
      <c r="E14" s="27">
        <v>12502</v>
      </c>
      <c r="F14" s="27" t="s">
        <v>58</v>
      </c>
      <c r="G14" s="28">
        <v>415616</v>
      </c>
    </row>
    <row r="15" spans="3:7" ht="14.25" customHeight="1">
      <c r="C15" s="26" t="s">
        <v>51</v>
      </c>
      <c r="D15" s="27">
        <v>1.9</v>
      </c>
      <c r="E15" s="27">
        <v>12503</v>
      </c>
      <c r="F15" s="27" t="s">
        <v>59</v>
      </c>
      <c r="G15" s="28">
        <v>768078</v>
      </c>
    </row>
    <row r="16" spans="3:7" ht="14.25" customHeight="1">
      <c r="C16" s="26" t="s">
        <v>51</v>
      </c>
      <c r="D16" s="29">
        <v>1.1000000000000001</v>
      </c>
      <c r="E16" s="27">
        <v>13003</v>
      </c>
      <c r="F16" s="27" t="s">
        <v>60</v>
      </c>
      <c r="G16" s="30">
        <v>145634</v>
      </c>
    </row>
    <row r="17" spans="3:7" ht="14.25" customHeight="1">
      <c r="C17" s="9"/>
      <c r="D17" s="10"/>
      <c r="E17" s="31"/>
      <c r="F17" s="15" t="s">
        <v>61</v>
      </c>
      <c r="G17" s="14">
        <f>SUM(G9:G16)</f>
        <v>35158694</v>
      </c>
    </row>
    <row r="18" spans="3:7" ht="14.25" customHeight="1">
      <c r="C18" s="9"/>
      <c r="D18" s="10"/>
      <c r="E18" s="46" t="s">
        <v>62</v>
      </c>
      <c r="F18" s="47"/>
      <c r="G18" s="11"/>
    </row>
    <row r="19" spans="3:7" ht="14.25" customHeight="1">
      <c r="C19" s="26" t="s">
        <v>51</v>
      </c>
      <c r="D19" s="27">
        <v>2.1</v>
      </c>
      <c r="E19" s="27">
        <v>14003</v>
      </c>
      <c r="F19" s="27" t="s">
        <v>63</v>
      </c>
      <c r="G19" s="28">
        <v>16979000</v>
      </c>
    </row>
    <row r="20" spans="3:7" ht="14.25" customHeight="1">
      <c r="C20" s="26" t="s">
        <v>51</v>
      </c>
      <c r="D20" s="27">
        <v>2.2999999999999998</v>
      </c>
      <c r="E20" s="27">
        <v>15601</v>
      </c>
      <c r="F20" s="27" t="s">
        <v>64</v>
      </c>
      <c r="G20" s="28">
        <v>2561481</v>
      </c>
    </row>
    <row r="21" spans="3:7" ht="14.25" customHeight="1">
      <c r="C21" s="26" t="s">
        <v>51</v>
      </c>
      <c r="D21" s="27">
        <v>2.4</v>
      </c>
      <c r="E21" s="27">
        <v>15701</v>
      </c>
      <c r="F21" s="27" t="s">
        <v>65</v>
      </c>
      <c r="G21" s="28">
        <v>2051232</v>
      </c>
    </row>
    <row r="22" spans="3:7" ht="14.25" customHeight="1">
      <c r="C22" s="26" t="s">
        <v>51</v>
      </c>
      <c r="D22" s="27">
        <v>2.5</v>
      </c>
      <c r="E22" s="27">
        <v>14001</v>
      </c>
      <c r="F22" s="27" t="s">
        <v>66</v>
      </c>
      <c r="G22" s="30">
        <v>4500000</v>
      </c>
    </row>
    <row r="23" spans="3:7" ht="14.25" customHeight="1">
      <c r="C23" s="9"/>
      <c r="D23" s="10"/>
      <c r="E23" s="10"/>
      <c r="F23" s="15" t="s">
        <v>67</v>
      </c>
      <c r="G23" s="14">
        <f>SUM(G19:G22)</f>
        <v>26091713</v>
      </c>
    </row>
    <row r="24" spans="3:7" ht="14.25" customHeight="1">
      <c r="C24" s="26" t="s">
        <v>51</v>
      </c>
      <c r="D24" s="27">
        <v>3.2</v>
      </c>
      <c r="E24" s="27">
        <v>13503</v>
      </c>
      <c r="F24" s="27" t="s">
        <v>68</v>
      </c>
      <c r="G24" s="32">
        <v>8146931</v>
      </c>
    </row>
    <row r="25" spans="3:7" ht="14.25" customHeight="1">
      <c r="C25" s="9"/>
      <c r="D25" s="10"/>
      <c r="E25" s="10"/>
      <c r="F25" s="15" t="s">
        <v>69</v>
      </c>
      <c r="G25" s="11"/>
    </row>
    <row r="26" spans="3:7" ht="14.25" customHeight="1">
      <c r="C26" s="26" t="s">
        <v>51</v>
      </c>
      <c r="D26" s="27">
        <v>4.0999999999999996</v>
      </c>
      <c r="E26" s="27">
        <v>19501</v>
      </c>
      <c r="F26" s="27" t="s">
        <v>70</v>
      </c>
      <c r="G26" s="28">
        <v>84965</v>
      </c>
    </row>
    <row r="27" spans="3:7" ht="14.25" customHeight="1">
      <c r="C27" s="26" t="s">
        <v>51</v>
      </c>
      <c r="D27" s="27">
        <v>4.2</v>
      </c>
      <c r="E27" s="27">
        <v>13002</v>
      </c>
      <c r="F27" s="27" t="s">
        <v>71</v>
      </c>
      <c r="G27" s="30">
        <v>126459</v>
      </c>
    </row>
    <row r="28" spans="3:7" ht="14.25" customHeight="1">
      <c r="C28" s="9"/>
      <c r="D28" s="10"/>
      <c r="E28" s="10"/>
      <c r="F28" s="15" t="s">
        <v>72</v>
      </c>
      <c r="G28" s="14">
        <f>SUM(G26:G27)</f>
        <v>211424</v>
      </c>
    </row>
    <row r="29" spans="3:7" ht="14.25" customHeight="1">
      <c r="C29" s="9"/>
      <c r="D29" s="10"/>
      <c r="E29" s="46" t="s">
        <v>73</v>
      </c>
      <c r="F29" s="47"/>
      <c r="G29" s="16"/>
    </row>
    <row r="30" spans="3:7" ht="14.25" customHeight="1">
      <c r="C30" s="26" t="s">
        <v>51</v>
      </c>
      <c r="D30" s="27">
        <v>5.0999999999999996</v>
      </c>
      <c r="E30" s="27">
        <v>17002</v>
      </c>
      <c r="F30" s="27" t="s">
        <v>74</v>
      </c>
      <c r="G30" s="28">
        <f>G19*0.05</f>
        <v>848950</v>
      </c>
    </row>
    <row r="31" spans="3:7" ht="14.25" customHeight="1">
      <c r="C31" s="26" t="s">
        <v>51</v>
      </c>
      <c r="D31" s="27">
        <v>5.3</v>
      </c>
      <c r="E31" s="27">
        <v>17005</v>
      </c>
      <c r="F31" s="27" t="s">
        <v>75</v>
      </c>
      <c r="G31" s="28">
        <f>G20*0.25</f>
        <v>640370.25</v>
      </c>
    </row>
    <row r="32" spans="3:7" ht="14.25" customHeight="1">
      <c r="C32" s="26" t="s">
        <v>51</v>
      </c>
      <c r="D32" s="27">
        <v>5.4</v>
      </c>
      <c r="E32" s="27">
        <v>17008</v>
      </c>
      <c r="F32" s="27" t="s">
        <v>76</v>
      </c>
      <c r="G32" s="28">
        <f>G21*0.15</f>
        <v>307684.8</v>
      </c>
    </row>
    <row r="33" spans="3:9" ht="14.25" customHeight="1">
      <c r="C33" s="26" t="s">
        <v>51</v>
      </c>
      <c r="D33" s="27">
        <v>5.5</v>
      </c>
      <c r="E33" s="27">
        <v>12002</v>
      </c>
      <c r="F33" s="27" t="s">
        <v>77</v>
      </c>
      <c r="G33" s="28">
        <v>35145</v>
      </c>
    </row>
    <row r="34" spans="3:9" ht="14.25" customHeight="1">
      <c r="C34" s="9"/>
      <c r="D34" s="10"/>
      <c r="E34" s="10"/>
      <c r="F34" s="15" t="s">
        <v>78</v>
      </c>
      <c r="G34" s="14">
        <f>SUM(G30:G33)</f>
        <v>1832150.05</v>
      </c>
    </row>
    <row r="35" spans="3:9" ht="14.25" customHeight="1">
      <c r="C35" s="9"/>
      <c r="D35" s="10"/>
      <c r="E35" s="10"/>
      <c r="F35" s="15" t="s">
        <v>79</v>
      </c>
      <c r="G35" s="14">
        <f>G17+G23+G24+G28-G34</f>
        <v>67776611.950000003</v>
      </c>
    </row>
    <row r="36" spans="3:9" ht="14.25" customHeight="1">
      <c r="C36" s="9"/>
      <c r="D36" s="10"/>
      <c r="E36" s="46" t="s">
        <v>80</v>
      </c>
      <c r="F36" s="47"/>
      <c r="G36" s="16"/>
    </row>
    <row r="37" spans="3:9" ht="14.25" customHeight="1">
      <c r="C37" s="26" t="s">
        <v>51</v>
      </c>
      <c r="D37" s="27">
        <v>7.1</v>
      </c>
      <c r="E37" s="27">
        <v>20006</v>
      </c>
      <c r="F37" s="27" t="s">
        <v>81</v>
      </c>
      <c r="G37" s="33">
        <v>2845697</v>
      </c>
      <c r="I37" s="18"/>
    </row>
    <row r="38" spans="3:9" ht="14.25" customHeight="1">
      <c r="C38" s="26" t="s">
        <v>51</v>
      </c>
      <c r="D38" s="27">
        <v>7.2</v>
      </c>
      <c r="E38" s="27">
        <v>21001</v>
      </c>
      <c r="F38" s="27" t="s">
        <v>82</v>
      </c>
      <c r="G38" s="33">
        <v>314584</v>
      </c>
      <c r="I38" s="18"/>
    </row>
    <row r="39" spans="3:9" ht="14.25" customHeight="1">
      <c r="C39" s="26" t="s">
        <v>51</v>
      </c>
      <c r="D39" s="27">
        <v>7.3</v>
      </c>
      <c r="E39" s="27">
        <v>21528</v>
      </c>
      <c r="F39" s="27" t="s">
        <v>83</v>
      </c>
      <c r="G39" s="33">
        <v>1352453</v>
      </c>
      <c r="I39" s="18"/>
    </row>
    <row r="40" spans="3:9" ht="14.25" customHeight="1">
      <c r="C40" s="26" t="s">
        <v>51</v>
      </c>
      <c r="D40" s="27">
        <v>7.4</v>
      </c>
      <c r="E40" s="27">
        <v>24006</v>
      </c>
      <c r="F40" s="27" t="s">
        <v>84</v>
      </c>
      <c r="G40" s="33">
        <v>501632</v>
      </c>
    </row>
    <row r="41" spans="3:9" ht="14.25" customHeight="1">
      <c r="C41" s="9"/>
      <c r="D41" s="10"/>
      <c r="E41" s="10"/>
      <c r="F41" s="15" t="s">
        <v>85</v>
      </c>
      <c r="G41" s="14">
        <f>SUM(G37:G40)</f>
        <v>5014366</v>
      </c>
    </row>
    <row r="42" spans="3:9" ht="14.25" customHeight="1">
      <c r="C42" s="26" t="s">
        <v>51</v>
      </c>
      <c r="D42" s="27">
        <v>8.1</v>
      </c>
      <c r="E42" s="27">
        <v>22001</v>
      </c>
      <c r="F42" s="27" t="s">
        <v>86</v>
      </c>
      <c r="G42" s="32">
        <v>2456987</v>
      </c>
    </row>
    <row r="43" spans="3:9" ht="14.25" customHeight="1">
      <c r="F43" s="15" t="s">
        <v>87</v>
      </c>
      <c r="G43" s="34">
        <f>G41+G42</f>
        <v>7471353</v>
      </c>
    </row>
    <row r="44" spans="3:9" ht="14.25" customHeight="1"/>
    <row r="45" spans="3:9" ht="14.25" customHeight="1">
      <c r="C45" s="9"/>
      <c r="D45" s="10"/>
      <c r="E45" s="46" t="s">
        <v>88</v>
      </c>
      <c r="F45" s="47"/>
      <c r="G45" s="16"/>
    </row>
    <row r="46" spans="3:9" ht="14.25" customHeight="1">
      <c r="C46" s="26" t="s">
        <v>51</v>
      </c>
      <c r="D46" s="27">
        <v>10.1</v>
      </c>
      <c r="E46" s="27">
        <v>30001</v>
      </c>
      <c r="F46" s="27" t="s">
        <v>89</v>
      </c>
      <c r="G46" s="28">
        <f>82000000-50079288.85</f>
        <v>31920711.149999999</v>
      </c>
    </row>
    <row r="47" spans="3:9" ht="14.25" customHeight="1">
      <c r="C47" s="26" t="s">
        <v>51</v>
      </c>
      <c r="D47" s="27">
        <v>10.199999999999999</v>
      </c>
      <c r="E47" s="27">
        <v>30003</v>
      </c>
      <c r="F47" s="27" t="s">
        <v>90</v>
      </c>
      <c r="G47" s="28">
        <v>2500000</v>
      </c>
      <c r="H47" s="18"/>
    </row>
    <row r="48" spans="3:9" ht="14.25" customHeight="1">
      <c r="C48" s="26" t="s">
        <v>51</v>
      </c>
      <c r="D48" s="27">
        <v>10.4</v>
      </c>
      <c r="E48" s="27">
        <v>30007</v>
      </c>
      <c r="F48" s="27" t="s">
        <v>91</v>
      </c>
      <c r="G48" s="28">
        <v>25884547.800000001</v>
      </c>
      <c r="H48" s="18"/>
    </row>
    <row r="49" spans="3:8" ht="14.25" customHeight="1">
      <c r="C49" s="9"/>
      <c r="D49" s="10"/>
      <c r="E49" s="13" t="s">
        <v>92</v>
      </c>
      <c r="F49" s="13"/>
      <c r="G49" s="14">
        <f>SUM(G46:G48)</f>
        <v>60305258.950000003</v>
      </c>
      <c r="H49" s="11"/>
    </row>
    <row r="50" spans="3:8" ht="14.25" customHeight="1">
      <c r="C50" s="9"/>
      <c r="D50" s="10"/>
      <c r="E50" s="13" t="s">
        <v>93</v>
      </c>
      <c r="F50" s="13"/>
      <c r="G50" s="14">
        <f>G43+G49</f>
        <v>67776611.950000003</v>
      </c>
    </row>
    <row r="51" spans="3:8" ht="14.25" customHeight="1"/>
    <row r="52" spans="3:8" ht="14.25" customHeight="1"/>
    <row r="53" spans="3:8" ht="14.25" customHeight="1"/>
    <row r="54" spans="3:8" ht="14.25" customHeight="1"/>
    <row r="55" spans="3:8" ht="14.25" customHeight="1"/>
    <row r="56" spans="3:8" ht="14.25" customHeight="1"/>
    <row r="57" spans="3:8" ht="14.25" customHeight="1"/>
    <row r="58" spans="3:8" ht="14.25" customHeight="1"/>
    <row r="59" spans="3:8" ht="14.25" customHeight="1"/>
    <row r="60" spans="3:8" ht="14.25" customHeight="1"/>
    <row r="61" spans="3:8" ht="14.25" customHeight="1"/>
    <row r="62" spans="3:8" ht="14.25" customHeight="1"/>
    <row r="63" spans="3:8" ht="14.25" customHeight="1"/>
    <row r="64" spans="3:8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E36:F36"/>
    <mergeCell ref="E45:F45"/>
    <mergeCell ref="C2:G2"/>
    <mergeCell ref="C3:G3"/>
    <mergeCell ref="C4:G4"/>
    <mergeCell ref="C5:G5"/>
    <mergeCell ref="E8:F8"/>
    <mergeCell ref="E18:F18"/>
    <mergeCell ref="E29:F29"/>
  </mergeCells>
  <pageMargins left="0.7" right="0.7" top="0.75" bottom="0.75" header="0" footer="0"/>
  <pageSetup paperSize="9" orientation="portrait"/>
  <colBreaks count="2" manualBreakCount="2">
    <brk id="2" man="1"/>
    <brk id="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/>
  </sheetViews>
  <sheetFormatPr baseColWidth="10" defaultColWidth="14.42578125" defaultRowHeight="15" customHeight="1"/>
  <cols>
    <col min="1" max="5" width="11.5703125" customWidth="1"/>
    <col min="6" max="6" width="66.42578125" customWidth="1"/>
    <col min="7" max="7" width="23.42578125" customWidth="1"/>
    <col min="8" max="26" width="11.5703125" customWidth="1"/>
  </cols>
  <sheetData>
    <row r="1" spans="2:7" ht="14.25" customHeight="1"/>
    <row r="2" spans="2:7" ht="14.25" customHeight="1"/>
    <row r="3" spans="2:7" ht="14.25" customHeight="1">
      <c r="C3" s="48" t="s">
        <v>0</v>
      </c>
      <c r="D3" s="47"/>
      <c r="E3" s="47"/>
      <c r="F3" s="47"/>
      <c r="G3" s="47"/>
    </row>
    <row r="4" spans="2:7" ht="14.25" customHeight="1">
      <c r="C4" s="48" t="s">
        <v>1</v>
      </c>
      <c r="D4" s="47"/>
      <c r="E4" s="47"/>
      <c r="F4" s="47"/>
      <c r="G4" s="47"/>
    </row>
    <row r="5" spans="2:7" ht="14.25" customHeight="1">
      <c r="C5" s="48" t="s">
        <v>94</v>
      </c>
      <c r="D5" s="47"/>
      <c r="E5" s="47"/>
      <c r="F5" s="47"/>
      <c r="G5" s="47"/>
    </row>
    <row r="6" spans="2:7" ht="14.25" customHeight="1">
      <c r="C6" s="49" t="s">
        <v>3</v>
      </c>
      <c r="D6" s="50"/>
      <c r="E6" s="50"/>
      <c r="F6" s="50"/>
      <c r="G6" s="50"/>
    </row>
    <row r="7" spans="2:7" ht="14.25" customHeight="1">
      <c r="C7" s="3"/>
      <c r="D7" s="4" t="s">
        <v>4</v>
      </c>
      <c r="E7" s="4" t="s">
        <v>5</v>
      </c>
      <c r="F7" s="4"/>
      <c r="G7" s="5"/>
    </row>
    <row r="8" spans="2:7" ht="14.25" customHeight="1">
      <c r="B8" s="35" t="s">
        <v>95</v>
      </c>
      <c r="C8" s="6" t="s">
        <v>6</v>
      </c>
      <c r="D8" s="7" t="s">
        <v>7</v>
      </c>
      <c r="E8" s="7" t="s">
        <v>8</v>
      </c>
      <c r="F8" s="7" t="s">
        <v>9</v>
      </c>
      <c r="G8" s="8" t="s">
        <v>10</v>
      </c>
    </row>
    <row r="9" spans="2:7" ht="14.25" customHeight="1">
      <c r="C9" s="9" t="s">
        <v>11</v>
      </c>
      <c r="D9" s="10">
        <v>1.1000000000000001</v>
      </c>
      <c r="E9" s="10">
        <v>40001</v>
      </c>
      <c r="F9" s="10" t="s">
        <v>12</v>
      </c>
      <c r="G9" s="11">
        <v>1395487</v>
      </c>
    </row>
    <row r="10" spans="2:7" ht="14.25" customHeight="1">
      <c r="C10" s="9" t="s">
        <v>11</v>
      </c>
      <c r="D10" s="10">
        <v>1.4</v>
      </c>
      <c r="E10" s="10">
        <v>40060</v>
      </c>
      <c r="F10" s="10" t="s">
        <v>13</v>
      </c>
      <c r="G10" s="11">
        <v>-54963</v>
      </c>
    </row>
    <row r="11" spans="2:7" ht="14.25" customHeight="1">
      <c r="C11" s="9" t="s">
        <v>11</v>
      </c>
      <c r="D11" s="10">
        <v>2.2999999999999998</v>
      </c>
      <c r="E11" s="10">
        <v>70002</v>
      </c>
      <c r="F11" s="10" t="s">
        <v>14</v>
      </c>
      <c r="G11" s="12">
        <v>25000</v>
      </c>
    </row>
    <row r="12" spans="2:7" ht="14.25" customHeight="1">
      <c r="C12" s="10"/>
      <c r="D12" s="10"/>
      <c r="E12" s="46" t="s">
        <v>15</v>
      </c>
      <c r="F12" s="47"/>
      <c r="G12" s="14">
        <f>SUM(G9:G11)</f>
        <v>1365524</v>
      </c>
    </row>
    <row r="13" spans="2:7" ht="14.25" customHeight="1">
      <c r="C13" s="9" t="s">
        <v>11</v>
      </c>
      <c r="D13" s="10">
        <v>5</v>
      </c>
      <c r="E13" s="10">
        <v>41001</v>
      </c>
      <c r="F13" s="15" t="s">
        <v>16</v>
      </c>
      <c r="G13" s="16"/>
    </row>
    <row r="14" spans="2:7" ht="14.25" customHeight="1">
      <c r="C14" s="9"/>
      <c r="D14" s="10"/>
      <c r="E14" s="17">
        <v>410011</v>
      </c>
      <c r="F14" s="10" t="s">
        <v>17</v>
      </c>
      <c r="G14" s="11">
        <v>1548963</v>
      </c>
    </row>
    <row r="15" spans="2:7" ht="14.25" customHeight="1">
      <c r="C15" s="9"/>
      <c r="D15" s="10"/>
      <c r="E15" s="17">
        <v>410012</v>
      </c>
      <c r="F15" s="10" t="s">
        <v>18</v>
      </c>
      <c r="G15" s="11">
        <v>350698.35</v>
      </c>
    </row>
    <row r="16" spans="2:7" ht="14.25" customHeight="1">
      <c r="C16" s="9"/>
      <c r="D16" s="10"/>
      <c r="E16" s="51" t="s">
        <v>19</v>
      </c>
      <c r="F16" s="47"/>
      <c r="G16" s="16">
        <f>SUM(G14:G15)</f>
        <v>1899661.35</v>
      </c>
    </row>
    <row r="17" spans="3:7" ht="14.25" customHeight="1">
      <c r="C17" s="9"/>
      <c r="D17" s="10"/>
      <c r="E17" s="17">
        <v>410013</v>
      </c>
      <c r="F17" s="10" t="s">
        <v>20</v>
      </c>
      <c r="G17" s="12">
        <v>698536.93</v>
      </c>
    </row>
    <row r="18" spans="3:7" ht="14.25" customHeight="1">
      <c r="C18" s="9"/>
      <c r="D18" s="10"/>
      <c r="E18" s="17">
        <v>410014</v>
      </c>
      <c r="F18" s="15" t="s">
        <v>21</v>
      </c>
      <c r="G18" s="14">
        <f>G16-G17</f>
        <v>1201124.42</v>
      </c>
    </row>
    <row r="19" spans="3:7" ht="14.25" customHeight="1">
      <c r="C19" s="9"/>
      <c r="D19" s="10"/>
      <c r="E19" s="46" t="s">
        <v>22</v>
      </c>
      <c r="F19" s="47"/>
      <c r="G19" s="11"/>
    </row>
    <row r="20" spans="3:7" ht="14.25" customHeight="1">
      <c r="C20" s="9" t="s">
        <v>11</v>
      </c>
      <c r="D20" s="10">
        <v>6.1</v>
      </c>
      <c r="E20" s="10">
        <v>50101</v>
      </c>
      <c r="F20" s="10" t="s">
        <v>23</v>
      </c>
      <c r="G20" s="11">
        <v>312500</v>
      </c>
    </row>
    <row r="21" spans="3:7" ht="14.25" customHeight="1">
      <c r="C21" s="9" t="s">
        <v>11</v>
      </c>
      <c r="D21" s="10">
        <v>6.2</v>
      </c>
      <c r="E21" s="10">
        <v>50111</v>
      </c>
      <c r="F21" s="10" t="s">
        <v>24</v>
      </c>
      <c r="G21" s="11">
        <v>28750</v>
      </c>
    </row>
    <row r="22" spans="3:7" ht="14.25" customHeight="1">
      <c r="C22" s="9" t="s">
        <v>11</v>
      </c>
      <c r="D22" s="10">
        <v>6.3</v>
      </c>
      <c r="E22" s="10">
        <v>50109</v>
      </c>
      <c r="F22" s="10" t="s">
        <v>25</v>
      </c>
      <c r="G22" s="11">
        <v>33800</v>
      </c>
    </row>
    <row r="23" spans="3:7" ht="14.25" customHeight="1">
      <c r="C23" s="9" t="s">
        <v>11</v>
      </c>
      <c r="D23" s="10">
        <v>6.4</v>
      </c>
      <c r="E23" s="10">
        <v>50106</v>
      </c>
      <c r="F23" s="10" t="s">
        <v>26</v>
      </c>
      <c r="G23" s="11">
        <v>16250</v>
      </c>
    </row>
    <row r="24" spans="3:7" ht="14.25" customHeight="1">
      <c r="C24" s="9" t="s">
        <v>11</v>
      </c>
      <c r="D24" s="10">
        <v>6.5</v>
      </c>
      <c r="E24" s="10">
        <v>50110</v>
      </c>
      <c r="F24" s="10" t="s">
        <v>27</v>
      </c>
      <c r="G24" s="11">
        <v>67100</v>
      </c>
    </row>
    <row r="25" spans="3:7" ht="14.25" customHeight="1">
      <c r="C25" s="9" t="s">
        <v>11</v>
      </c>
      <c r="D25" s="10">
        <v>6.6</v>
      </c>
      <c r="E25" s="10">
        <v>50208</v>
      </c>
      <c r="F25" s="10" t="s">
        <v>28</v>
      </c>
      <c r="G25" s="11">
        <v>340200</v>
      </c>
    </row>
    <row r="26" spans="3:7" ht="14.25" customHeight="1">
      <c r="C26" s="9" t="s">
        <v>11</v>
      </c>
      <c r="D26" s="10">
        <v>7.1</v>
      </c>
      <c r="E26" s="10">
        <v>50704</v>
      </c>
      <c r="F26" s="10" t="s">
        <v>29</v>
      </c>
      <c r="G26" s="11">
        <v>25100</v>
      </c>
    </row>
    <row r="27" spans="3:7" ht="14.25" customHeight="1">
      <c r="C27" s="9" t="s">
        <v>11</v>
      </c>
      <c r="D27" s="10">
        <v>7.2</v>
      </c>
      <c r="E27" s="10">
        <v>50703</v>
      </c>
      <c r="F27" s="10" t="s">
        <v>30</v>
      </c>
      <c r="G27" s="11">
        <v>23600</v>
      </c>
    </row>
    <row r="28" spans="3:7" ht="14.25" customHeight="1">
      <c r="C28" s="9" t="s">
        <v>11</v>
      </c>
      <c r="D28" s="10">
        <v>7.6</v>
      </c>
      <c r="E28" s="10">
        <v>50804</v>
      </c>
      <c r="F28" s="10" t="s">
        <v>31</v>
      </c>
      <c r="G28" s="11">
        <v>52000</v>
      </c>
    </row>
    <row r="29" spans="3:7" ht="14.25" customHeight="1">
      <c r="C29" s="9" t="s">
        <v>11</v>
      </c>
      <c r="D29" s="10">
        <v>7.7</v>
      </c>
      <c r="E29" s="10">
        <v>50904</v>
      </c>
      <c r="F29" s="10" t="s">
        <v>32</v>
      </c>
      <c r="G29" s="11">
        <v>310400</v>
      </c>
    </row>
    <row r="30" spans="3:7" ht="14.25" customHeight="1">
      <c r="C30" s="9" t="s">
        <v>11</v>
      </c>
      <c r="D30" s="10">
        <v>8.3000000000000007</v>
      </c>
      <c r="E30" s="10">
        <v>50805</v>
      </c>
      <c r="F30" s="10" t="s">
        <v>33</v>
      </c>
      <c r="G30" s="11">
        <v>17500</v>
      </c>
    </row>
    <row r="31" spans="3:7" ht="14.25" customHeight="1">
      <c r="C31" s="9" t="s">
        <v>11</v>
      </c>
      <c r="D31" s="10">
        <v>9.1</v>
      </c>
      <c r="E31" s="10">
        <v>50906</v>
      </c>
      <c r="F31" s="10" t="s">
        <v>34</v>
      </c>
      <c r="G31" s="11">
        <v>860700</v>
      </c>
    </row>
    <row r="32" spans="3:7" ht="14.25" customHeight="1">
      <c r="C32" s="9" t="s">
        <v>11</v>
      </c>
      <c r="D32" s="10">
        <v>9.1999999999999993</v>
      </c>
      <c r="E32" s="10">
        <v>50907</v>
      </c>
      <c r="F32" s="10" t="s">
        <v>35</v>
      </c>
      <c r="G32" s="11">
        <v>655800</v>
      </c>
    </row>
    <row r="33" spans="3:8" ht="14.25" customHeight="1">
      <c r="C33" s="9" t="s">
        <v>11</v>
      </c>
      <c r="D33" s="10">
        <v>9.3000000000000007</v>
      </c>
      <c r="E33" s="10">
        <v>50908</v>
      </c>
      <c r="F33" s="10" t="s">
        <v>36</v>
      </c>
      <c r="G33" s="11">
        <v>320100</v>
      </c>
    </row>
    <row r="34" spans="3:8" ht="14.25" customHeight="1">
      <c r="C34" s="9" t="s">
        <v>11</v>
      </c>
      <c r="D34" s="10">
        <v>9.5</v>
      </c>
      <c r="E34" s="10">
        <v>50905</v>
      </c>
      <c r="F34" s="10" t="s">
        <v>37</v>
      </c>
      <c r="G34" s="11">
        <v>7200</v>
      </c>
    </row>
    <row r="35" spans="3:8" ht="14.25" customHeight="1">
      <c r="C35" s="9" t="s">
        <v>11</v>
      </c>
      <c r="D35" s="10">
        <v>9.6</v>
      </c>
      <c r="E35" s="10">
        <v>50404</v>
      </c>
      <c r="F35" s="10" t="s">
        <v>38</v>
      </c>
      <c r="G35" s="11">
        <v>570000</v>
      </c>
    </row>
    <row r="36" spans="3:8" ht="14.25" customHeight="1">
      <c r="C36" s="9" t="s">
        <v>11</v>
      </c>
      <c r="D36" s="10">
        <v>10.199999999999999</v>
      </c>
      <c r="E36" s="10">
        <v>51101</v>
      </c>
      <c r="F36" s="10" t="s">
        <v>39</v>
      </c>
      <c r="G36" s="11">
        <v>56300</v>
      </c>
    </row>
    <row r="37" spans="3:8" ht="14.25" customHeight="1">
      <c r="C37" s="9" t="s">
        <v>11</v>
      </c>
      <c r="D37" s="10">
        <v>10.4</v>
      </c>
      <c r="E37" s="10">
        <v>51103</v>
      </c>
      <c r="F37" s="10" t="s">
        <v>40</v>
      </c>
      <c r="G37" s="11">
        <v>140250</v>
      </c>
    </row>
    <row r="38" spans="3:8" ht="14.25" customHeight="1">
      <c r="C38" s="9" t="s">
        <v>11</v>
      </c>
      <c r="D38" s="10">
        <v>10.6</v>
      </c>
      <c r="E38" s="10">
        <v>51001</v>
      </c>
      <c r="F38" s="10" t="s">
        <v>41</v>
      </c>
      <c r="G38" s="11">
        <v>21100</v>
      </c>
    </row>
    <row r="39" spans="3:8" ht="14.25" customHeight="1">
      <c r="C39" s="9" t="s">
        <v>11</v>
      </c>
      <c r="D39" s="10">
        <v>11.1</v>
      </c>
      <c r="E39" s="10">
        <v>50601</v>
      </c>
      <c r="F39" s="10" t="s">
        <v>42</v>
      </c>
      <c r="G39" s="11">
        <v>8000</v>
      </c>
    </row>
    <row r="40" spans="3:8" ht="14.25" customHeight="1">
      <c r="C40" s="9" t="s">
        <v>11</v>
      </c>
      <c r="D40" s="10">
        <v>11.2</v>
      </c>
      <c r="E40" s="10">
        <v>50702</v>
      </c>
      <c r="F40" s="10" t="s">
        <v>43</v>
      </c>
      <c r="G40" s="11">
        <v>63500</v>
      </c>
    </row>
    <row r="41" spans="3:8" ht="14.25" customHeight="1">
      <c r="C41" s="9" t="s">
        <v>11</v>
      </c>
      <c r="D41" s="10">
        <v>12.1</v>
      </c>
      <c r="E41" s="10">
        <v>60001</v>
      </c>
      <c r="F41" s="10" t="s">
        <v>44</v>
      </c>
      <c r="G41" s="11">
        <v>72900</v>
      </c>
    </row>
    <row r="42" spans="3:8" ht="14.25" customHeight="1">
      <c r="C42" s="9" t="s">
        <v>11</v>
      </c>
      <c r="D42" s="20">
        <v>12.6</v>
      </c>
      <c r="E42" s="10">
        <v>60003</v>
      </c>
      <c r="F42" s="10" t="s">
        <v>45</v>
      </c>
      <c r="G42" s="11">
        <v>1950</v>
      </c>
    </row>
    <row r="43" spans="3:8" ht="14.25" customHeight="1">
      <c r="C43" s="9" t="s">
        <v>11</v>
      </c>
      <c r="D43" s="10">
        <v>13.3</v>
      </c>
      <c r="E43" s="10">
        <v>51102</v>
      </c>
      <c r="F43" s="10" t="s">
        <v>46</v>
      </c>
      <c r="G43" s="12">
        <v>28000</v>
      </c>
    </row>
    <row r="44" spans="3:8" ht="14.25" customHeight="1">
      <c r="C44" s="9"/>
      <c r="D44" s="10"/>
      <c r="E44" s="46" t="s">
        <v>47</v>
      </c>
      <c r="F44" s="47"/>
      <c r="G44" s="14">
        <f>SUM(G20:G43)</f>
        <v>4033000</v>
      </c>
    </row>
    <row r="45" spans="3:8" ht="14.25" customHeight="1">
      <c r="C45" s="21"/>
      <c r="D45" s="15"/>
      <c r="E45" s="46" t="s">
        <v>48</v>
      </c>
      <c r="F45" s="47"/>
      <c r="G45" s="36">
        <f>+INGRESO_NETO-COSTO_VENTA-GASTOS</f>
        <v>-3868600.42</v>
      </c>
      <c r="H45" s="35" t="str">
        <f>IF(G45&gt;0,"","PERDIDA")</f>
        <v>PERDIDA</v>
      </c>
    </row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E44:F44"/>
    <mergeCell ref="E45:F45"/>
    <mergeCell ref="C3:G3"/>
    <mergeCell ref="C4:G4"/>
    <mergeCell ref="C5:G5"/>
    <mergeCell ref="C6:G6"/>
    <mergeCell ref="E12:F12"/>
    <mergeCell ref="E16:F16"/>
    <mergeCell ref="E19:F1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E1:J1000"/>
  <sheetViews>
    <sheetView showGridLines="0" tabSelected="1" topLeftCell="E1" workbookViewId="0">
      <pane ySplit="9" topLeftCell="A15" activePane="bottomLeft" state="frozen"/>
      <selection pane="bottomLeft" activeCell="I41" sqref="I41"/>
    </sheetView>
  </sheetViews>
  <sheetFormatPr baseColWidth="10" defaultColWidth="14.42578125" defaultRowHeight="15" customHeight="1"/>
  <cols>
    <col min="1" max="4" width="11.5703125" customWidth="1"/>
    <col min="5" max="5" width="16" customWidth="1"/>
    <col min="6" max="6" width="15.85546875" customWidth="1"/>
    <col min="7" max="7" width="19.140625" customWidth="1"/>
    <col min="8" max="8" width="85.7109375" customWidth="1"/>
    <col min="9" max="10" width="23.42578125" customWidth="1"/>
    <col min="11" max="26" width="11.5703125" customWidth="1"/>
  </cols>
  <sheetData>
    <row r="1" spans="5:9" ht="14.25" customHeight="1"/>
    <row r="2" spans="5:9" ht="14.25" customHeight="1"/>
    <row r="3" spans="5:9" ht="14.25" customHeight="1"/>
    <row r="4" spans="5:9" ht="14.25" customHeight="1">
      <c r="E4" s="48" t="s">
        <v>0</v>
      </c>
      <c r="F4" s="47"/>
      <c r="G4" s="47"/>
      <c r="H4" s="47"/>
      <c r="I4" s="47"/>
    </row>
    <row r="5" spans="5:9" ht="14.25" customHeight="1">
      <c r="E5" s="48" t="s">
        <v>49</v>
      </c>
      <c r="F5" s="47"/>
      <c r="G5" s="47"/>
      <c r="H5" s="47"/>
      <c r="I5" s="47"/>
    </row>
    <row r="6" spans="5:9" ht="14.25" customHeight="1">
      <c r="E6" s="48" t="s">
        <v>94</v>
      </c>
      <c r="F6" s="47"/>
      <c r="G6" s="47"/>
      <c r="H6" s="47"/>
      <c r="I6" s="47"/>
    </row>
    <row r="7" spans="5:9" ht="14.25" customHeight="1">
      <c r="E7" s="49" t="s">
        <v>3</v>
      </c>
      <c r="F7" s="50"/>
      <c r="G7" s="50"/>
      <c r="H7" s="50"/>
      <c r="I7" s="50"/>
    </row>
    <row r="8" spans="5:9" ht="14.25" customHeight="1">
      <c r="E8" s="54" t="s">
        <v>96</v>
      </c>
      <c r="F8" s="54" t="s">
        <v>97</v>
      </c>
      <c r="G8" s="23" t="s">
        <v>5</v>
      </c>
      <c r="H8" s="4"/>
      <c r="I8" s="5"/>
    </row>
    <row r="9" spans="5:9" ht="14.25" customHeight="1">
      <c r="E9" s="55"/>
      <c r="F9" s="55"/>
      <c r="G9" s="24" t="s">
        <v>8</v>
      </c>
      <c r="H9" s="7" t="s">
        <v>9</v>
      </c>
      <c r="I9" s="25" t="s">
        <v>10</v>
      </c>
    </row>
    <row r="10" spans="5:9" ht="14.25" customHeight="1">
      <c r="E10" s="1"/>
      <c r="F10" s="15"/>
      <c r="G10" s="52" t="s">
        <v>50</v>
      </c>
      <c r="H10" s="53"/>
      <c r="I10" s="16"/>
    </row>
    <row r="11" spans="5:9" ht="14.25" customHeight="1">
      <c r="E11" s="37"/>
      <c r="F11" s="38">
        <v>1.1000000000000001</v>
      </c>
      <c r="G11" s="27">
        <v>10101</v>
      </c>
      <c r="H11" s="27" t="s">
        <v>52</v>
      </c>
      <c r="I11" s="28">
        <v>25800000</v>
      </c>
    </row>
    <row r="12" spans="5:9" ht="14.25" customHeight="1">
      <c r="E12" s="37"/>
      <c r="F12" s="38">
        <v>1.2</v>
      </c>
      <c r="G12" s="27">
        <v>12001</v>
      </c>
      <c r="H12" s="27" t="s">
        <v>53</v>
      </c>
      <c r="I12" s="28">
        <v>2750500.75</v>
      </c>
    </row>
    <row r="13" spans="5:9" ht="14.25" customHeight="1">
      <c r="E13" s="37">
        <v>4</v>
      </c>
      <c r="F13" s="38">
        <v>1.3</v>
      </c>
      <c r="G13" s="27">
        <v>12003</v>
      </c>
      <c r="H13" s="27" t="s">
        <v>54</v>
      </c>
      <c r="I13" s="28">
        <v>6100.25</v>
      </c>
    </row>
    <row r="14" spans="5:9" ht="14.25" customHeight="1">
      <c r="E14" s="37"/>
      <c r="F14" s="38">
        <v>1.4</v>
      </c>
      <c r="G14" s="27">
        <v>12004</v>
      </c>
      <c r="H14" s="27" t="s">
        <v>55</v>
      </c>
      <c r="I14" s="28">
        <v>59800.5</v>
      </c>
    </row>
    <row r="15" spans="5:9" ht="14.25" customHeight="1">
      <c r="E15" s="37">
        <v>37</v>
      </c>
      <c r="F15" s="38">
        <v>1.5</v>
      </c>
      <c r="G15" s="26" t="s">
        <v>56</v>
      </c>
      <c r="H15" s="27" t="s">
        <v>57</v>
      </c>
      <c r="I15" s="28">
        <v>525300.9</v>
      </c>
    </row>
    <row r="16" spans="5:9" ht="14.25" customHeight="1">
      <c r="E16" s="37">
        <v>37</v>
      </c>
      <c r="F16" s="38">
        <v>1.8</v>
      </c>
      <c r="G16" s="27">
        <v>12502</v>
      </c>
      <c r="H16" s="27" t="s">
        <v>58</v>
      </c>
      <c r="I16" s="28">
        <v>360100.45</v>
      </c>
    </row>
    <row r="17" spans="5:10" ht="14.25" customHeight="1">
      <c r="E17" s="37"/>
      <c r="F17" s="38">
        <v>1.9</v>
      </c>
      <c r="G17" s="27">
        <v>12503</v>
      </c>
      <c r="H17" s="27" t="s">
        <v>59</v>
      </c>
      <c r="I17" s="28">
        <v>670200.19999999995</v>
      </c>
    </row>
    <row r="18" spans="5:10" ht="14.25" customHeight="1">
      <c r="E18" s="37"/>
      <c r="F18" s="39">
        <v>1.1000000000000001</v>
      </c>
      <c r="G18" s="27">
        <v>13003</v>
      </c>
      <c r="H18" s="27" t="s">
        <v>60</v>
      </c>
      <c r="I18" s="30">
        <v>130500.6</v>
      </c>
    </row>
    <row r="19" spans="5:10" ht="14.25" customHeight="1">
      <c r="F19" s="10"/>
      <c r="G19" s="31"/>
      <c r="H19" s="15" t="s">
        <v>61</v>
      </c>
      <c r="I19" s="14">
        <f>SUM(I11:I18)</f>
        <v>30302503.649999999</v>
      </c>
      <c r="J19" s="11"/>
    </row>
    <row r="20" spans="5:10" ht="14.25" customHeight="1">
      <c r="F20" s="10"/>
      <c r="G20" s="46" t="s">
        <v>62</v>
      </c>
      <c r="H20" s="47"/>
      <c r="I20" s="11"/>
      <c r="J20" s="40" t="s">
        <v>98</v>
      </c>
    </row>
    <row r="21" spans="5:10" ht="14.25" customHeight="1">
      <c r="E21" s="37">
        <v>7</v>
      </c>
      <c r="F21" s="38">
        <v>2.1</v>
      </c>
      <c r="G21" s="27">
        <v>14003</v>
      </c>
      <c r="H21" s="27" t="s">
        <v>63</v>
      </c>
      <c r="I21" s="28">
        <v>15432150</v>
      </c>
      <c r="J21" s="41">
        <f t="shared" ref="J21:J23" si="0">+I21-I32</f>
        <v>14806649.6</v>
      </c>
    </row>
    <row r="22" spans="5:10" ht="14.25" customHeight="1">
      <c r="E22" s="37">
        <v>10</v>
      </c>
      <c r="F22" s="38">
        <v>2.2999999999999998</v>
      </c>
      <c r="G22" s="27">
        <v>15601</v>
      </c>
      <c r="H22" s="27" t="s">
        <v>64</v>
      </c>
      <c r="I22" s="28">
        <v>3177258.85</v>
      </c>
      <c r="J22" s="41">
        <f t="shared" si="0"/>
        <v>2701458.25</v>
      </c>
    </row>
    <row r="23" spans="5:10" ht="14.25" customHeight="1">
      <c r="E23" s="37">
        <v>11</v>
      </c>
      <c r="F23" s="38">
        <v>2.4</v>
      </c>
      <c r="G23" s="27">
        <v>15701</v>
      </c>
      <c r="H23" s="27" t="s">
        <v>65</v>
      </c>
      <c r="I23" s="28">
        <v>1743547.2</v>
      </c>
      <c r="J23" s="41">
        <f t="shared" si="0"/>
        <v>1512646.45</v>
      </c>
    </row>
    <row r="24" spans="5:10" ht="14.25" customHeight="1">
      <c r="E24" s="37">
        <v>5</v>
      </c>
      <c r="F24" s="38">
        <v>2.5</v>
      </c>
      <c r="G24" s="27">
        <v>14001</v>
      </c>
      <c r="H24" s="27" t="s">
        <v>66</v>
      </c>
      <c r="I24" s="30">
        <v>2925000</v>
      </c>
    </row>
    <row r="25" spans="5:10" ht="14.25" customHeight="1">
      <c r="E25" s="37"/>
      <c r="F25" s="10"/>
      <c r="G25" s="10"/>
      <c r="H25" s="15" t="s">
        <v>67</v>
      </c>
      <c r="I25" s="14">
        <f>SUM(I21:I24)</f>
        <v>23277956.050000001</v>
      </c>
    </row>
    <row r="26" spans="5:10" ht="14.25" customHeight="1">
      <c r="E26" s="37">
        <v>6</v>
      </c>
      <c r="F26" s="38">
        <v>3.2</v>
      </c>
      <c r="G26" s="27">
        <v>13503</v>
      </c>
      <c r="H26" s="27" t="s">
        <v>68</v>
      </c>
      <c r="I26" s="32">
        <v>8146931</v>
      </c>
    </row>
    <row r="27" spans="5:10" ht="14.25" customHeight="1">
      <c r="E27" s="37"/>
      <c r="F27" s="10"/>
      <c r="G27" s="10"/>
      <c r="H27" s="15" t="s">
        <v>69</v>
      </c>
      <c r="I27" s="11"/>
    </row>
    <row r="28" spans="5:10" ht="14.25" customHeight="1">
      <c r="E28" s="42"/>
      <c r="F28" s="38">
        <v>4.0999999999999996</v>
      </c>
      <c r="G28" s="27">
        <v>19501</v>
      </c>
      <c r="H28" s="27" t="s">
        <v>70</v>
      </c>
      <c r="I28" s="28">
        <v>75369.350000000006</v>
      </c>
    </row>
    <row r="29" spans="5:10" ht="14.25" customHeight="1">
      <c r="E29" s="37">
        <v>3</v>
      </c>
      <c r="F29" s="38">
        <v>4.2</v>
      </c>
      <c r="G29" s="27">
        <v>13002</v>
      </c>
      <c r="H29" s="27" t="s">
        <v>71</v>
      </c>
      <c r="I29" s="30">
        <v>159368.93</v>
      </c>
    </row>
    <row r="30" spans="5:10" ht="14.25" customHeight="1">
      <c r="F30" s="10"/>
      <c r="G30" s="10"/>
      <c r="H30" s="15" t="s">
        <v>72</v>
      </c>
      <c r="I30" s="14">
        <f>SUM(I28:I29)</f>
        <v>234738.28</v>
      </c>
    </row>
    <row r="31" spans="5:10" ht="14.25" customHeight="1">
      <c r="F31" s="10"/>
      <c r="G31" s="46" t="s">
        <v>73</v>
      </c>
      <c r="H31" s="47"/>
      <c r="I31" s="16"/>
    </row>
    <row r="32" spans="5:10" ht="14.25" customHeight="1">
      <c r="E32" s="37">
        <v>7</v>
      </c>
      <c r="F32" s="38">
        <v>5.0999999999999996</v>
      </c>
      <c r="G32" s="27">
        <v>17002</v>
      </c>
      <c r="H32" s="27" t="s">
        <v>74</v>
      </c>
      <c r="I32" s="28">
        <v>625500.4</v>
      </c>
    </row>
    <row r="33" spans="5:10" ht="14.25" customHeight="1">
      <c r="E33" s="43">
        <v>10</v>
      </c>
      <c r="F33" s="38">
        <v>5.3</v>
      </c>
      <c r="G33" s="27">
        <v>17005</v>
      </c>
      <c r="H33" s="27" t="s">
        <v>75</v>
      </c>
      <c r="I33" s="28">
        <v>475800.6</v>
      </c>
    </row>
    <row r="34" spans="5:10" ht="14.25" customHeight="1">
      <c r="E34" s="37">
        <v>11</v>
      </c>
      <c r="F34" s="38">
        <v>5.4</v>
      </c>
      <c r="G34" s="27">
        <v>17008</v>
      </c>
      <c r="H34" s="27" t="s">
        <v>76</v>
      </c>
      <c r="I34" s="28">
        <v>230900.75</v>
      </c>
    </row>
    <row r="35" spans="5:10" ht="14.25" customHeight="1">
      <c r="E35" s="42">
        <v>2</v>
      </c>
      <c r="F35" s="38">
        <v>5.5</v>
      </c>
      <c r="G35" s="27">
        <v>12002</v>
      </c>
      <c r="H35" s="27" t="s">
        <v>77</v>
      </c>
      <c r="I35" s="28">
        <v>31200.799999999999</v>
      </c>
    </row>
    <row r="36" spans="5:10" ht="14.25" customHeight="1">
      <c r="E36" s="37"/>
      <c r="F36" s="10"/>
      <c r="G36" s="10"/>
      <c r="H36" s="15" t="s">
        <v>78</v>
      </c>
      <c r="I36" s="14">
        <f>SUM(I32:I35)</f>
        <v>1363402.55</v>
      </c>
    </row>
    <row r="37" spans="5:10" ht="14.25" customHeight="1">
      <c r="E37" s="44">
        <v>1</v>
      </c>
      <c r="F37" s="10"/>
      <c r="G37" s="10"/>
      <c r="H37" s="15" t="s">
        <v>79</v>
      </c>
      <c r="I37" s="14">
        <f>I19+I25+I26+I30-I36</f>
        <v>60598726.430000007</v>
      </c>
    </row>
    <row r="38" spans="5:10" ht="14.25" customHeight="1">
      <c r="F38" s="10"/>
      <c r="G38" s="46" t="s">
        <v>80</v>
      </c>
      <c r="H38" s="47"/>
      <c r="I38" s="16"/>
    </row>
    <row r="39" spans="5:10" ht="14.25" customHeight="1">
      <c r="E39" s="37"/>
      <c r="F39" s="38">
        <v>7.1</v>
      </c>
      <c r="G39" s="27">
        <v>20006</v>
      </c>
      <c r="H39" s="27" t="s">
        <v>81</v>
      </c>
      <c r="I39" s="45">
        <v>2500300.75</v>
      </c>
    </row>
    <row r="40" spans="5:10" ht="14.25" customHeight="1">
      <c r="E40" s="43"/>
      <c r="F40" s="38">
        <v>7.2</v>
      </c>
      <c r="G40" s="27">
        <v>21001</v>
      </c>
      <c r="H40" s="27" t="s">
        <v>82</v>
      </c>
      <c r="I40" s="45">
        <v>275800.90000000002</v>
      </c>
    </row>
    <row r="41" spans="5:10" ht="14.25" customHeight="1">
      <c r="E41" s="37"/>
      <c r="F41" s="38">
        <v>7.3</v>
      </c>
      <c r="G41" s="27">
        <v>21528</v>
      </c>
      <c r="H41" s="27" t="s">
        <v>83</v>
      </c>
      <c r="I41" s="45">
        <v>-1120450.6000000001</v>
      </c>
    </row>
    <row r="42" spans="5:10" ht="14.25" customHeight="1">
      <c r="E42" s="37"/>
      <c r="F42" s="38">
        <v>7.4</v>
      </c>
      <c r="G42" s="27">
        <v>24006</v>
      </c>
      <c r="H42" s="27" t="s">
        <v>84</v>
      </c>
      <c r="I42" s="45">
        <v>440200.3</v>
      </c>
    </row>
    <row r="43" spans="5:10" ht="14.25" customHeight="1">
      <c r="E43" s="37"/>
      <c r="F43" s="10"/>
      <c r="G43" s="10"/>
      <c r="H43" s="15" t="s">
        <v>85</v>
      </c>
      <c r="I43" s="14">
        <f>SUM(I39:I42)</f>
        <v>2095851.3499999999</v>
      </c>
    </row>
    <row r="44" spans="5:10" ht="14.25" customHeight="1">
      <c r="E44" s="42"/>
      <c r="F44" s="38">
        <v>8.1</v>
      </c>
      <c r="G44" s="27">
        <v>22001</v>
      </c>
      <c r="H44" s="27" t="s">
        <v>86</v>
      </c>
      <c r="I44" s="32">
        <v>2088438.95</v>
      </c>
    </row>
    <row r="45" spans="5:10" ht="14.25" customHeight="1">
      <c r="E45" s="37">
        <v>27</v>
      </c>
      <c r="H45" s="15" t="s">
        <v>87</v>
      </c>
      <c r="I45" s="34">
        <f>I43+I44</f>
        <v>4184290.3</v>
      </c>
    </row>
    <row r="46" spans="5:10" ht="14.25" customHeight="1"/>
    <row r="47" spans="5:10" ht="14.25" customHeight="1">
      <c r="F47" s="10"/>
      <c r="G47" s="46" t="s">
        <v>88</v>
      </c>
      <c r="H47" s="47"/>
      <c r="I47" s="16"/>
      <c r="J47" s="41"/>
    </row>
    <row r="48" spans="5:10" ht="14.25" customHeight="1">
      <c r="E48" s="37"/>
      <c r="F48" s="38">
        <v>10.1</v>
      </c>
      <c r="G48" s="27">
        <v>30001</v>
      </c>
      <c r="H48" s="27" t="s">
        <v>89</v>
      </c>
      <c r="I48" s="28">
        <f>27132604.4775+2860969.02</f>
        <v>29993573.497499999</v>
      </c>
    </row>
    <row r="49" spans="5:9" ht="14.25" customHeight="1">
      <c r="E49" s="37"/>
      <c r="F49" s="38">
        <v>10.199999999999999</v>
      </c>
      <c r="G49" s="27">
        <v>30003</v>
      </c>
      <c r="H49" s="27" t="s">
        <v>90</v>
      </c>
      <c r="I49" s="28">
        <v>2125000</v>
      </c>
    </row>
    <row r="50" spans="5:9" ht="14.25" customHeight="1">
      <c r="E50" s="37"/>
      <c r="F50" s="38">
        <v>10.4</v>
      </c>
      <c r="G50" s="27">
        <v>30007</v>
      </c>
      <c r="H50" s="27" t="s">
        <v>91</v>
      </c>
      <c r="I50" s="28">
        <v>24295862.630000003</v>
      </c>
    </row>
    <row r="51" spans="5:9" ht="14.25" customHeight="1">
      <c r="E51" s="9"/>
      <c r="F51" s="10"/>
      <c r="G51" s="13" t="s">
        <v>92</v>
      </c>
      <c r="H51" s="13"/>
      <c r="I51" s="14">
        <f>SUM(I48:I50)</f>
        <v>56414436.127499998</v>
      </c>
    </row>
    <row r="52" spans="5:9" ht="14.25" customHeight="1">
      <c r="E52" s="9"/>
      <c r="F52" s="10"/>
      <c r="G52" s="13" t="s">
        <v>93</v>
      </c>
      <c r="H52" s="13"/>
      <c r="I52" s="14">
        <f>I45+I51</f>
        <v>60598726.427499995</v>
      </c>
    </row>
    <row r="53" spans="5:9" ht="14.25" customHeight="1"/>
    <row r="54" spans="5:9" ht="14.25" customHeight="1"/>
    <row r="55" spans="5:9" ht="14.25" customHeight="1"/>
    <row r="56" spans="5:9" ht="14.25" customHeight="1"/>
    <row r="57" spans="5:9" ht="14.25" customHeight="1"/>
    <row r="58" spans="5:9" ht="14.25" customHeight="1"/>
    <row r="59" spans="5:9" ht="14.25" customHeight="1"/>
    <row r="60" spans="5:9" ht="14.25" customHeight="1"/>
    <row r="61" spans="5:9" ht="14.25" customHeight="1"/>
    <row r="62" spans="5:9" ht="14.25" customHeight="1"/>
    <row r="63" spans="5:9" ht="14.25" customHeight="1"/>
    <row r="64" spans="5:9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">
    <mergeCell ref="G20:H20"/>
    <mergeCell ref="G31:H31"/>
    <mergeCell ref="G38:H38"/>
    <mergeCell ref="G47:H47"/>
    <mergeCell ref="E4:I4"/>
    <mergeCell ref="E5:I5"/>
    <mergeCell ref="E6:I6"/>
    <mergeCell ref="E7:I7"/>
    <mergeCell ref="E8:E9"/>
    <mergeCell ref="F8:F9"/>
    <mergeCell ref="G10:H10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ER 2021</vt:lpstr>
      <vt:lpstr>BG 2021</vt:lpstr>
      <vt:lpstr>ER 2020</vt:lpstr>
      <vt:lpstr>BG 2020</vt:lpstr>
      <vt:lpstr>COSTO_VENTA</vt:lpstr>
      <vt:lpstr>GASTOS</vt:lpstr>
      <vt:lpstr>INGRESO_NETO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X32</dc:creator>
  <cp:lastModifiedBy>Aury Esthefany Batista</cp:lastModifiedBy>
  <dcterms:created xsi:type="dcterms:W3CDTF">2022-06-25T01:37:28Z</dcterms:created>
  <dcterms:modified xsi:type="dcterms:W3CDTF">2026-07-23T15:04:01Z</dcterms:modified>
</cp:coreProperties>
</file>