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8515" windowHeight="11760" activeTab="1"/>
  </bookViews>
  <sheets>
    <sheet name="VENTAS DEL MES " sheetId="1" r:id="rId1"/>
    <sheet name="COMPRAS DEL MES" sheetId="2" r:id="rId2"/>
    <sheet name="Hoja3" sheetId="3" r:id="rId3"/>
  </sheets>
  <definedNames>
    <definedName name="_xlnm.Print_Area" localSheetId="0">'VENTAS DEL MES '!$B$2:$H$43</definedName>
  </definedNames>
  <calcPr calcId="145621"/>
</workbook>
</file>

<file path=xl/calcChain.xml><?xml version="1.0" encoding="utf-8"?>
<calcChain xmlns="http://schemas.openxmlformats.org/spreadsheetml/2006/main">
  <c r="D38" i="1" l="1"/>
  <c r="G32" i="1"/>
  <c r="C35" i="1" l="1"/>
  <c r="H35" i="1"/>
  <c r="G35" i="1"/>
  <c r="F35" i="1"/>
  <c r="B39" i="2"/>
  <c r="D42" i="1" l="1"/>
  <c r="D41" i="1"/>
  <c r="D40" i="1"/>
  <c r="D39" i="1"/>
  <c r="F39" i="2"/>
  <c r="E39" i="2"/>
  <c r="D43" i="1" l="1"/>
  <c r="G29" i="2"/>
  <c r="H29" i="2" s="1"/>
  <c r="G28" i="2"/>
  <c r="G39" i="2" l="1"/>
  <c r="H28" i="2"/>
  <c r="H39" i="2" s="1"/>
</calcChain>
</file>

<file path=xl/sharedStrings.xml><?xml version="1.0" encoding="utf-8"?>
<sst xmlns="http://schemas.openxmlformats.org/spreadsheetml/2006/main" count="239" uniqueCount="135">
  <si>
    <t>Fecha</t>
  </si>
  <si>
    <t>NCF.</t>
  </si>
  <si>
    <t>Cliente</t>
  </si>
  <si>
    <t>Sub-Total</t>
  </si>
  <si>
    <t>18% Itbis</t>
  </si>
  <si>
    <t>Total General</t>
  </si>
  <si>
    <t>B0100000317</t>
  </si>
  <si>
    <t xml:space="preserve">Mobiliaria Famtail </t>
  </si>
  <si>
    <t>20240901</t>
  </si>
  <si>
    <t>B0100000318</t>
  </si>
  <si>
    <t>Bahia Principe Cayo Levantado</t>
  </si>
  <si>
    <t>B0100000319</t>
  </si>
  <si>
    <t>B0100000320</t>
  </si>
  <si>
    <t>ANULADO</t>
  </si>
  <si>
    <t>B0100000321</t>
  </si>
  <si>
    <t>Mobiliaria Fantail</t>
  </si>
  <si>
    <t>B0100000322</t>
  </si>
  <si>
    <t>B0100000323</t>
  </si>
  <si>
    <t>B0100000324</t>
  </si>
  <si>
    <t>B0100000325</t>
  </si>
  <si>
    <t>B0100000326</t>
  </si>
  <si>
    <t>B0100000327</t>
  </si>
  <si>
    <t>B0100000328</t>
  </si>
  <si>
    <t>B0100000329</t>
  </si>
  <si>
    <t>Global Distric</t>
  </si>
  <si>
    <t>B0100000330</t>
  </si>
  <si>
    <t>B0100000331</t>
  </si>
  <si>
    <t>B0100000332</t>
  </si>
  <si>
    <t>Sandoval Danza</t>
  </si>
  <si>
    <t>B0100000333</t>
  </si>
  <si>
    <t>B0100000334</t>
  </si>
  <si>
    <t>B0100000335</t>
  </si>
  <si>
    <t>20240903</t>
  </si>
  <si>
    <t>B0100000336</t>
  </si>
  <si>
    <t xml:space="preserve">Aeropuertos Dominicanos Siglo XXI </t>
  </si>
  <si>
    <t>B0100000337</t>
  </si>
  <si>
    <t>20240907</t>
  </si>
  <si>
    <t>B0100000338</t>
  </si>
  <si>
    <t>20240912</t>
  </si>
  <si>
    <t>B0100000339</t>
  </si>
  <si>
    <t>Dominicano Hotel</t>
  </si>
  <si>
    <t>20240918</t>
  </si>
  <si>
    <t>B0100000340</t>
  </si>
  <si>
    <t>B0100000341</t>
  </si>
  <si>
    <t>20240916</t>
  </si>
  <si>
    <t>B0100000342</t>
  </si>
  <si>
    <t>B0100000343</t>
  </si>
  <si>
    <t>Jose Gallego Cordobal</t>
  </si>
  <si>
    <t>B1400000002</t>
  </si>
  <si>
    <t>B1400000003</t>
  </si>
  <si>
    <t>Minerd</t>
  </si>
  <si>
    <t>Ventas del mes para fines de esta practica (empresa SERVICORP SRL, 131-49880-9)</t>
  </si>
  <si>
    <t>RNC</t>
  </si>
  <si>
    <t>Las siguientes ventas se cobraron al final del último día del mes, los clientes aplicaron la norma 2-05.</t>
  </si>
  <si>
    <t xml:space="preserve">Compras del mes para fines de esta practica </t>
  </si>
  <si>
    <t xml:space="preserve">Forma de Pago </t>
  </si>
  <si>
    <t>Tipo Bienes y Servicios Comprados</t>
  </si>
  <si>
    <t>B0100039836</t>
  </si>
  <si>
    <t>04 - COMPRA A CREDITO</t>
  </si>
  <si>
    <t xml:space="preserve">COMPRAS Y GASTOS QUE FORMARAN PARTE DEL COSTO DE VENTA </t>
  </si>
  <si>
    <t>B0100039843</t>
  </si>
  <si>
    <t xml:space="preserve">GASTOS POR TRABAJOS, SUMINISTROS Y SERVICIOS </t>
  </si>
  <si>
    <t>B0127867735</t>
  </si>
  <si>
    <t>B0100069050</t>
  </si>
  <si>
    <t>B0100055693</t>
  </si>
  <si>
    <t>B0107432684</t>
  </si>
  <si>
    <t>02 - CHEQUES/TRANSFERENCIAS/DEPÓSITO</t>
  </si>
  <si>
    <t>01 - EFECTIVO</t>
  </si>
  <si>
    <t>B0100058787</t>
  </si>
  <si>
    <t>B0100004518</t>
  </si>
  <si>
    <t>B0127869334</t>
  </si>
  <si>
    <t>B0100058963</t>
  </si>
  <si>
    <t>B0100045625</t>
  </si>
  <si>
    <t>B0100086861</t>
  </si>
  <si>
    <t>B0100045626</t>
  </si>
  <si>
    <t>B0100055980</t>
  </si>
  <si>
    <t>B0100031946</t>
  </si>
  <si>
    <t>B0100094028</t>
  </si>
  <si>
    <t>B0100031945</t>
  </si>
  <si>
    <t>B0100059022</t>
  </si>
  <si>
    <t>B0100032014</t>
  </si>
  <si>
    <t>B0100032011</t>
  </si>
  <si>
    <t>B0100045775</t>
  </si>
  <si>
    <t>B0100056186</t>
  </si>
  <si>
    <t>B0100032073</t>
  </si>
  <si>
    <t>B0100033464</t>
  </si>
  <si>
    <t>B0100128264</t>
  </si>
  <si>
    <t xml:space="preserve">BANCO VIMENCA </t>
  </si>
  <si>
    <t xml:space="preserve">GASTOS FINANCIEROS </t>
  </si>
  <si>
    <t>B0100128630</t>
  </si>
  <si>
    <t>B0100128814</t>
  </si>
  <si>
    <t>B0100128908</t>
  </si>
  <si>
    <t>B0100000750</t>
  </si>
  <si>
    <t>E310121019877</t>
  </si>
  <si>
    <t>BANCO POPULAR</t>
  </si>
  <si>
    <t>E310121019879</t>
  </si>
  <si>
    <t>E310120801734</t>
  </si>
  <si>
    <t>E310120801733</t>
  </si>
  <si>
    <t>Sub-Total bienes</t>
  </si>
  <si>
    <t>Sub-Total Servicio</t>
  </si>
  <si>
    <t>Proveedor 2</t>
  </si>
  <si>
    <t>Proveedor 3</t>
  </si>
  <si>
    <t>Proveedor 4</t>
  </si>
  <si>
    <t>Proveedor 5</t>
  </si>
  <si>
    <t>Proveedor 6</t>
  </si>
  <si>
    <t>Proveedor 8</t>
  </si>
  <si>
    <t>Proveedor 9</t>
  </si>
  <si>
    <t>Proveedor 10</t>
  </si>
  <si>
    <t>Proveedor 11</t>
  </si>
  <si>
    <t>Proveedor 12</t>
  </si>
  <si>
    <t>Proveedor 13</t>
  </si>
  <si>
    <t>Proveedor 14</t>
  </si>
  <si>
    <t>Proveedor 15</t>
  </si>
  <si>
    <t>Proveedor 16</t>
  </si>
  <si>
    <t>Proveedor 17</t>
  </si>
  <si>
    <t>Proveedor 18</t>
  </si>
  <si>
    <t>Proveedor 19</t>
  </si>
  <si>
    <t>Proveedor 20</t>
  </si>
  <si>
    <t>Proveedor 21</t>
  </si>
  <si>
    <t>Proveedor 22</t>
  </si>
  <si>
    <t>Proveedor 23</t>
  </si>
  <si>
    <t>Proveedor 24</t>
  </si>
  <si>
    <t>Proveedor 25</t>
  </si>
  <si>
    <t>B0100000015</t>
  </si>
  <si>
    <t>Contador</t>
  </si>
  <si>
    <t>B1100000010</t>
  </si>
  <si>
    <t>Tecnico</t>
  </si>
  <si>
    <t>SEPTIEMBRE</t>
  </si>
  <si>
    <t>Columna1</t>
  </si>
  <si>
    <t>Proveedores</t>
  </si>
  <si>
    <t>00119214473</t>
  </si>
  <si>
    <t>00101051843</t>
  </si>
  <si>
    <t>B1500000001</t>
  </si>
  <si>
    <t>Zona Franca</t>
  </si>
  <si>
    <t>Proveedor 7 ( ACOGIDO AL RST)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</si>
</sst>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43" fontId="0" fillId="0" borderId="1" xfId="1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43" fontId="0" fillId="0" borderId="0" xfId="1" applyFont="1"/>
    <xf numFmtId="0" fontId="0" fillId="0" borderId="4" xfId="0" applyBorder="1" applyAlignment="1">
      <alignment horizontal="center"/>
    </xf>
    <xf numFmtId="0" fontId="0" fillId="0" borderId="2" xfId="0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43" fontId="2" fillId="0" borderId="6" xfId="1" applyFont="1" applyBorder="1"/>
    <xf numFmtId="0" fontId="2" fillId="0" borderId="7" xfId="0" applyFont="1" applyBorder="1"/>
    <xf numFmtId="0" fontId="0" fillId="0" borderId="8" xfId="0" applyBorder="1" applyAlignment="1">
      <alignment horizontal="center"/>
    </xf>
    <xf numFmtId="0" fontId="0" fillId="0" borderId="9" xfId="0" applyBorder="1"/>
    <xf numFmtId="43" fontId="0" fillId="0" borderId="9" xfId="1" applyFont="1" applyBorder="1"/>
    <xf numFmtId="0" fontId="0" fillId="0" borderId="10" xfId="0" applyBorder="1"/>
    <xf numFmtId="43" fontId="1" fillId="0" borderId="9" xfId="1" applyNumberFormat="1" applyFont="1" applyBorder="1"/>
    <xf numFmtId="0" fontId="0" fillId="0" borderId="4" xfId="0" applyBorder="1" applyAlignment="1">
      <alignment horizontal="left"/>
    </xf>
    <xf numFmtId="43" fontId="0" fillId="0" borderId="2" xfId="1" applyFont="1" applyBorder="1"/>
    <xf numFmtId="0" fontId="0" fillId="0" borderId="8" xfId="0" applyBorder="1" applyAlignment="1">
      <alignment horizontal="left"/>
    </xf>
    <xf numFmtId="43" fontId="0" fillId="0" borderId="10" xfId="1" applyFont="1" applyBorder="1"/>
    <xf numFmtId="43" fontId="0" fillId="0" borderId="1" xfId="0" applyNumberFormat="1" applyBorder="1"/>
    <xf numFmtId="43" fontId="2" fillId="0" borderId="0" xfId="0" applyNumberFormat="1" applyFont="1"/>
    <xf numFmtId="0" fontId="0" fillId="2" borderId="4" xfId="0" applyFill="1" applyBorder="1" applyAlignment="1">
      <alignment horizontal="center"/>
    </xf>
    <xf numFmtId="0" fontId="0" fillId="2" borderId="1" xfId="0" applyFill="1" applyBorder="1"/>
    <xf numFmtId="43" fontId="0" fillId="2" borderId="1" xfId="1" applyFont="1" applyFill="1" applyBorder="1"/>
    <xf numFmtId="0" fontId="0" fillId="2" borderId="2" xfId="0" applyFill="1" applyBorder="1"/>
    <xf numFmtId="0" fontId="0" fillId="2" borderId="0" xfId="0" applyFill="1"/>
    <xf numFmtId="0" fontId="0" fillId="3" borderId="4" xfId="0" applyFill="1" applyBorder="1" applyAlignment="1">
      <alignment horizontal="center"/>
    </xf>
    <xf numFmtId="0" fontId="0" fillId="3" borderId="1" xfId="0" applyFill="1" applyBorder="1"/>
    <xf numFmtId="43" fontId="0" fillId="3" borderId="1" xfId="1" applyFont="1" applyFill="1" applyBorder="1"/>
    <xf numFmtId="0" fontId="0" fillId="3" borderId="2" xfId="0" applyFill="1" applyBorder="1"/>
    <xf numFmtId="0" fontId="0" fillId="3" borderId="0" xfId="0" applyFill="1"/>
    <xf numFmtId="0" fontId="0" fillId="4" borderId="4" xfId="0" applyFill="1" applyBorder="1" applyAlignment="1">
      <alignment horizontal="center"/>
    </xf>
    <xf numFmtId="0" fontId="0" fillId="4" borderId="1" xfId="0" applyFill="1" applyBorder="1"/>
    <xf numFmtId="43" fontId="0" fillId="4" borderId="1" xfId="1" applyFont="1" applyFill="1" applyBorder="1"/>
    <xf numFmtId="0" fontId="0" fillId="4" borderId="2" xfId="0" applyFill="1" applyBorder="1"/>
    <xf numFmtId="0" fontId="0" fillId="4" borderId="0" xfId="0" applyFill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49" fontId="0" fillId="4" borderId="1" xfId="0" applyNumberFormat="1" applyFill="1" applyBorder="1" applyAlignment="1">
      <alignment horizontal="right"/>
    </xf>
    <xf numFmtId="49" fontId="0" fillId="3" borderId="1" xfId="0" applyNumberFormat="1" applyFill="1" applyBorder="1" applyAlignment="1">
      <alignment horizontal="right"/>
    </xf>
    <xf numFmtId="43" fontId="6" fillId="0" borderId="9" xfId="0" applyNumberFormat="1" applyFont="1" applyBorder="1"/>
    <xf numFmtId="43" fontId="6" fillId="0" borderId="10" xfId="0" applyNumberFormat="1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4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5" formatCode="_(* #,##0.00_);_(* \(#,##0.00\);_(* &quot;-&quot;??_);_(@_)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Tabla2" displayName="Tabla2" ref="B4:H35" totalsRowCount="1" headerRowDxfId="42" headerRowBorderDxfId="41" tableBorderDxfId="40" totalsRowBorderDxfId="39">
  <autoFilter ref="B4:H34"/>
  <tableColumns count="7">
    <tableColumn id="1" name="Fecha" dataDxfId="38" totalsRowDxfId="6"/>
    <tableColumn id="2" name="NCF." totalsRowFunction="count" dataDxfId="37" totalsRowDxfId="5"/>
    <tableColumn id="3" name="Cliente" dataDxfId="36" totalsRowDxfId="4"/>
    <tableColumn id="4" name="RNC" dataDxfId="35" totalsRowDxfId="3"/>
    <tableColumn id="5" name="Sub-Total" totalsRowFunction="sum" dataDxfId="34" totalsRowDxfId="2" dataCellStyle="Millares"/>
    <tableColumn id="6" name="18% Itbis" totalsRowFunction="sum" dataDxfId="33" totalsRowDxfId="1" dataCellStyle="Millares"/>
    <tableColumn id="7" name="Total General" totalsRowFunction="sum" dataDxfId="32" totalsRowDxfId="0" dataCellStyle="Millar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la1" displayName="Tabla1" ref="A3:K39" totalsRowCount="1" headerRowDxfId="31" headerRowBorderDxfId="30" tableBorderDxfId="29">
  <autoFilter ref="A3:K38"/>
  <tableColumns count="11">
    <tableColumn id="1" name="Fecha" dataDxfId="28" totalsRowDxfId="27"/>
    <tableColumn id="2" name="NCF." totalsRowFunction="count" dataDxfId="26" totalsRowDxfId="25"/>
    <tableColumn id="3" name="Proveedores" dataDxfId="24" totalsRowDxfId="23"/>
    <tableColumn id="4" name="RNC" dataDxfId="22" totalsRowDxfId="21"/>
    <tableColumn id="5" name="Sub-Total bienes" totalsRowFunction="sum" dataDxfId="20" totalsRowDxfId="19" dataCellStyle="Millares"/>
    <tableColumn id="6" name="Sub-Total Servicio" totalsRowFunction="sum" dataDxfId="18" totalsRowDxfId="17" dataCellStyle="Millares"/>
    <tableColumn id="7" name="18% Itbis" totalsRowFunction="sum" dataDxfId="16" totalsRowDxfId="15" dataCellStyle="Millares"/>
    <tableColumn id="8" name="Total General" totalsRowFunction="sum" dataDxfId="14" totalsRowDxfId="13" dataCellStyle="Millares"/>
    <tableColumn id="9" name="Forma de Pago " dataDxfId="12" totalsRowDxfId="11"/>
    <tableColumn id="10" name="Columna1" dataDxfId="10" totalsRowDxfId="9"/>
    <tableColumn id="11" name="Tipo Bienes y Servicios Comprados" dataDxfId="8" totalsRow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B2:H43"/>
  <sheetViews>
    <sheetView topLeftCell="A28" zoomScale="120" zoomScaleNormal="120" workbookViewId="0">
      <selection activeCell="E38" sqref="E38"/>
    </sheetView>
  </sheetViews>
  <sheetFormatPr baseColWidth="10" defaultRowHeight="15" x14ac:dyDescent="0.25"/>
  <cols>
    <col min="2" max="2" width="11.85546875" style="6" customWidth="1"/>
    <col min="3" max="3" width="14.7109375" bestFit="1" customWidth="1"/>
    <col min="4" max="4" width="33" bestFit="1" customWidth="1"/>
    <col min="6" max="6" width="19" bestFit="1" customWidth="1"/>
    <col min="7" max="7" width="16.85546875" bestFit="1" customWidth="1"/>
    <col min="8" max="8" width="18.42578125" bestFit="1" customWidth="1"/>
  </cols>
  <sheetData>
    <row r="2" spans="2:8" ht="14.45" x14ac:dyDescent="0.3">
      <c r="E2" s="1"/>
      <c r="F2" s="1"/>
      <c r="G2" s="1"/>
      <c r="H2" s="1"/>
    </row>
    <row r="3" spans="2:8" s="4" customFormat="1" ht="21.75" customHeight="1" x14ac:dyDescent="0.3">
      <c r="B3" s="47" t="s">
        <v>51</v>
      </c>
      <c r="C3" s="47"/>
      <c r="D3" s="47"/>
      <c r="E3" s="47"/>
      <c r="F3" s="47"/>
      <c r="G3" s="47"/>
      <c r="H3" s="47"/>
    </row>
    <row r="4" spans="2:8" ht="14.45" x14ac:dyDescent="0.3">
      <c r="B4" s="11" t="s">
        <v>0</v>
      </c>
      <c r="C4" s="41" t="s">
        <v>1</v>
      </c>
      <c r="D4" s="41" t="s">
        <v>2</v>
      </c>
      <c r="E4" s="41" t="s">
        <v>52</v>
      </c>
      <c r="F4" s="41" t="s">
        <v>3</v>
      </c>
      <c r="G4" s="41" t="s">
        <v>4</v>
      </c>
      <c r="H4" s="42" t="s">
        <v>5</v>
      </c>
    </row>
    <row r="5" spans="2:8" ht="14.45" x14ac:dyDescent="0.3">
      <c r="B5" s="20">
        <v>20240901</v>
      </c>
      <c r="C5" s="1" t="s">
        <v>6</v>
      </c>
      <c r="D5" s="1" t="s">
        <v>7</v>
      </c>
      <c r="E5" s="1">
        <v>131498758</v>
      </c>
      <c r="F5" s="3">
        <v>29522.5</v>
      </c>
      <c r="G5" s="3">
        <v>5314.05</v>
      </c>
      <c r="H5" s="21">
        <v>34836.550000000003</v>
      </c>
    </row>
    <row r="6" spans="2:8" ht="14.45" x14ac:dyDescent="0.3">
      <c r="B6" s="20" t="s">
        <v>8</v>
      </c>
      <c r="C6" s="1" t="s">
        <v>9</v>
      </c>
      <c r="D6" s="1" t="s">
        <v>10</v>
      </c>
      <c r="E6" s="1">
        <v>131498759</v>
      </c>
      <c r="F6" s="3">
        <v>11002.5</v>
      </c>
      <c r="G6" s="3">
        <v>1980.4499999999998</v>
      </c>
      <c r="H6" s="21">
        <v>12982.95</v>
      </c>
    </row>
    <row r="7" spans="2:8" ht="14.45" x14ac:dyDescent="0.3">
      <c r="B7" s="20" t="s">
        <v>8</v>
      </c>
      <c r="C7" s="1" t="s">
        <v>11</v>
      </c>
      <c r="D7" s="1" t="s">
        <v>10</v>
      </c>
      <c r="E7" s="1">
        <v>131498760</v>
      </c>
      <c r="F7" s="3">
        <v>87901.131359999999</v>
      </c>
      <c r="G7" s="3">
        <v>15822.2036448</v>
      </c>
      <c r="H7" s="21">
        <v>103723.3350048</v>
      </c>
    </row>
    <row r="8" spans="2:8" ht="14.45" x14ac:dyDescent="0.3">
      <c r="B8" s="20" t="s">
        <v>8</v>
      </c>
      <c r="C8" s="1" t="s">
        <v>12</v>
      </c>
      <c r="D8" s="1" t="s">
        <v>13</v>
      </c>
      <c r="E8" s="1">
        <v>131498761</v>
      </c>
      <c r="F8" s="3"/>
      <c r="G8" s="3"/>
      <c r="H8" s="21"/>
    </row>
    <row r="9" spans="2:8" ht="14.45" x14ac:dyDescent="0.3">
      <c r="B9" s="20" t="s">
        <v>8</v>
      </c>
      <c r="C9" s="1" t="s">
        <v>14</v>
      </c>
      <c r="D9" s="1" t="s">
        <v>15</v>
      </c>
      <c r="E9" s="1">
        <v>131498762</v>
      </c>
      <c r="F9" s="3">
        <v>97623.75</v>
      </c>
      <c r="G9" s="3">
        <v>17572.274999999998</v>
      </c>
      <c r="H9" s="21">
        <v>115196.02499999999</v>
      </c>
    </row>
    <row r="10" spans="2:8" ht="14.45" x14ac:dyDescent="0.3">
      <c r="B10" s="20">
        <v>20240915</v>
      </c>
      <c r="C10" s="1" t="s">
        <v>16</v>
      </c>
      <c r="D10" s="1" t="s">
        <v>10</v>
      </c>
      <c r="E10" s="1">
        <v>131498763</v>
      </c>
      <c r="F10" s="3">
        <v>104414.7</v>
      </c>
      <c r="G10" s="3">
        <v>18794.645999999997</v>
      </c>
      <c r="H10" s="21">
        <v>123209.34599999999</v>
      </c>
    </row>
    <row r="11" spans="2:8" ht="14.45" x14ac:dyDescent="0.3">
      <c r="B11" s="20">
        <v>20240901</v>
      </c>
      <c r="C11" s="1" t="s">
        <v>17</v>
      </c>
      <c r="D11" s="1" t="s">
        <v>10</v>
      </c>
      <c r="E11" s="1">
        <v>131498764</v>
      </c>
      <c r="F11" s="3">
        <v>56756.800000000003</v>
      </c>
      <c r="G11" s="3">
        <v>10216.224</v>
      </c>
      <c r="H11" s="21">
        <v>66973.024000000005</v>
      </c>
    </row>
    <row r="12" spans="2:8" ht="14.45" x14ac:dyDescent="0.3">
      <c r="B12" s="20">
        <v>20240901</v>
      </c>
      <c r="C12" s="1" t="s">
        <v>18</v>
      </c>
      <c r="D12" s="1" t="s">
        <v>13</v>
      </c>
      <c r="E12" s="1">
        <v>131498765</v>
      </c>
      <c r="F12" s="3"/>
      <c r="G12" s="3"/>
      <c r="H12" s="21"/>
    </row>
    <row r="13" spans="2:8" ht="14.45" x14ac:dyDescent="0.3">
      <c r="B13" s="20">
        <v>20240904</v>
      </c>
      <c r="C13" s="1" t="s">
        <v>19</v>
      </c>
      <c r="D13" s="1" t="s">
        <v>15</v>
      </c>
      <c r="E13" s="1">
        <v>131498766</v>
      </c>
      <c r="F13" s="3">
        <v>258340.72</v>
      </c>
      <c r="G13" s="3">
        <v>46501.329599999997</v>
      </c>
      <c r="H13" s="21">
        <v>304842.04960000003</v>
      </c>
    </row>
    <row r="14" spans="2:8" ht="14.45" x14ac:dyDescent="0.3">
      <c r="B14" s="20">
        <v>20240904</v>
      </c>
      <c r="C14" s="1" t="s">
        <v>20</v>
      </c>
      <c r="D14" s="1" t="s">
        <v>15</v>
      </c>
      <c r="E14" s="1">
        <v>131498767</v>
      </c>
      <c r="F14" s="3">
        <v>312408.64</v>
      </c>
      <c r="G14" s="3">
        <v>56233.555200000003</v>
      </c>
      <c r="H14" s="21">
        <v>368642.19520000002</v>
      </c>
    </row>
    <row r="15" spans="2:8" ht="14.45" x14ac:dyDescent="0.3">
      <c r="B15" s="20">
        <v>20240904</v>
      </c>
      <c r="C15" s="1" t="s">
        <v>21</v>
      </c>
      <c r="D15" s="1" t="s">
        <v>15</v>
      </c>
      <c r="E15" s="1">
        <v>131498768</v>
      </c>
      <c r="F15" s="3">
        <v>155870.40640000001</v>
      </c>
      <c r="G15" s="3">
        <v>28056.673151999999</v>
      </c>
      <c r="H15" s="21">
        <v>183927.07955200001</v>
      </c>
    </row>
    <row r="16" spans="2:8" ht="14.45" x14ac:dyDescent="0.3">
      <c r="B16" s="20">
        <v>20240908</v>
      </c>
      <c r="C16" s="1" t="s">
        <v>22</v>
      </c>
      <c r="D16" s="1" t="s">
        <v>15</v>
      </c>
      <c r="E16" s="1">
        <v>131498769</v>
      </c>
      <c r="F16" s="3">
        <v>31216.392</v>
      </c>
      <c r="G16" s="3">
        <v>5618.9505599999993</v>
      </c>
      <c r="H16" s="21">
        <v>36835.342559999997</v>
      </c>
    </row>
    <row r="17" spans="2:8" ht="14.45" x14ac:dyDescent="0.3">
      <c r="B17" s="20">
        <v>20240925</v>
      </c>
      <c r="C17" s="1" t="s">
        <v>23</v>
      </c>
      <c r="D17" s="1" t="s">
        <v>24</v>
      </c>
      <c r="E17" s="1">
        <v>131498770</v>
      </c>
      <c r="F17" s="3">
        <v>311925.62960000004</v>
      </c>
      <c r="G17" s="3">
        <v>56146.613328000007</v>
      </c>
      <c r="H17" s="21">
        <v>368072.24292800005</v>
      </c>
    </row>
    <row r="18" spans="2:8" ht="14.45" x14ac:dyDescent="0.3">
      <c r="B18" s="20">
        <v>20240902</v>
      </c>
      <c r="C18" s="1" t="s">
        <v>25</v>
      </c>
      <c r="D18" s="1" t="s">
        <v>15</v>
      </c>
      <c r="E18" s="1">
        <v>131498771</v>
      </c>
      <c r="F18" s="3">
        <v>129032.8</v>
      </c>
      <c r="G18" s="3">
        <v>23225.903999999999</v>
      </c>
      <c r="H18" s="21">
        <v>152258.704</v>
      </c>
    </row>
    <row r="19" spans="2:8" ht="14.45" x14ac:dyDescent="0.3">
      <c r="B19" s="20">
        <v>20240902</v>
      </c>
      <c r="C19" s="1" t="s">
        <v>26</v>
      </c>
      <c r="D19" s="1" t="s">
        <v>15</v>
      </c>
      <c r="E19" s="1">
        <v>131498772</v>
      </c>
      <c r="F19" s="3">
        <v>35822.6</v>
      </c>
      <c r="G19" s="3">
        <v>6448.0679999999993</v>
      </c>
      <c r="H19" s="21">
        <v>42270.667999999998</v>
      </c>
    </row>
    <row r="20" spans="2:8" ht="14.45" x14ac:dyDescent="0.3">
      <c r="B20" s="20">
        <v>20240902</v>
      </c>
      <c r="C20" s="1" t="s">
        <v>27</v>
      </c>
      <c r="D20" s="1" t="s">
        <v>28</v>
      </c>
      <c r="E20" s="1">
        <v>131498773</v>
      </c>
      <c r="F20" s="3">
        <v>129032.8</v>
      </c>
      <c r="G20" s="3">
        <v>23225.903999999999</v>
      </c>
      <c r="H20" s="21">
        <v>152258.704</v>
      </c>
    </row>
    <row r="21" spans="2:8" ht="14.45" x14ac:dyDescent="0.3">
      <c r="B21" s="20">
        <v>20240902</v>
      </c>
      <c r="C21" s="1" t="s">
        <v>29</v>
      </c>
      <c r="D21" s="1" t="s">
        <v>28</v>
      </c>
      <c r="E21" s="1">
        <v>131498774</v>
      </c>
      <c r="F21" s="3">
        <v>127110.45600000001</v>
      </c>
      <c r="G21" s="3">
        <v>22879.882079999999</v>
      </c>
      <c r="H21" s="21">
        <v>149990.33808000002</v>
      </c>
    </row>
    <row r="22" spans="2:8" ht="14.45" x14ac:dyDescent="0.3">
      <c r="B22" s="20">
        <v>20240902</v>
      </c>
      <c r="C22" s="1" t="s">
        <v>30</v>
      </c>
      <c r="D22" s="1" t="s">
        <v>28</v>
      </c>
      <c r="E22" s="1">
        <v>131498775</v>
      </c>
      <c r="F22" s="3">
        <v>311925.62960000004</v>
      </c>
      <c r="G22" s="3">
        <v>56146.613328000007</v>
      </c>
      <c r="H22" s="21">
        <v>368072.24292800005</v>
      </c>
    </row>
    <row r="23" spans="2:8" ht="14.45" x14ac:dyDescent="0.3">
      <c r="B23" s="20">
        <v>20240917</v>
      </c>
      <c r="C23" s="1" t="s">
        <v>31</v>
      </c>
      <c r="D23" s="1" t="s">
        <v>13</v>
      </c>
      <c r="E23" s="1">
        <v>131498776</v>
      </c>
      <c r="F23" s="3"/>
      <c r="G23" s="3"/>
      <c r="H23" s="21"/>
    </row>
    <row r="24" spans="2:8" ht="14.45" x14ac:dyDescent="0.3">
      <c r="B24" s="20" t="s">
        <v>32</v>
      </c>
      <c r="C24" s="1" t="s">
        <v>33</v>
      </c>
      <c r="D24" s="1" t="s">
        <v>34</v>
      </c>
      <c r="E24" s="1">
        <v>131498777</v>
      </c>
      <c r="F24" s="3">
        <v>56756.800000000003</v>
      </c>
      <c r="G24" s="3">
        <v>10216.224</v>
      </c>
      <c r="H24" s="21">
        <v>66973.024000000005</v>
      </c>
    </row>
    <row r="25" spans="2:8" ht="14.45" x14ac:dyDescent="0.3">
      <c r="B25" s="20" t="s">
        <v>32</v>
      </c>
      <c r="C25" s="1" t="s">
        <v>35</v>
      </c>
      <c r="D25" s="1" t="s">
        <v>34</v>
      </c>
      <c r="E25" s="1">
        <v>131498778</v>
      </c>
      <c r="F25" s="3">
        <v>155870.40640000001</v>
      </c>
      <c r="G25" s="3">
        <v>28056.673151999999</v>
      </c>
      <c r="H25" s="21">
        <v>183927.07955200001</v>
      </c>
    </row>
    <row r="26" spans="2:8" ht="14.45" x14ac:dyDescent="0.3">
      <c r="B26" s="20" t="s">
        <v>36</v>
      </c>
      <c r="C26" s="1" t="s">
        <v>37</v>
      </c>
      <c r="D26" s="1" t="s">
        <v>34</v>
      </c>
      <c r="E26" s="1">
        <v>131498779</v>
      </c>
      <c r="F26" s="3">
        <v>258340.72</v>
      </c>
      <c r="G26" s="3">
        <v>46501.329599999997</v>
      </c>
      <c r="H26" s="21">
        <v>304842.04960000003</v>
      </c>
    </row>
    <row r="27" spans="2:8" ht="14.45" x14ac:dyDescent="0.3">
      <c r="B27" s="20" t="s">
        <v>38</v>
      </c>
      <c r="C27" s="1" t="s">
        <v>39</v>
      </c>
      <c r="D27" s="1" t="s">
        <v>40</v>
      </c>
      <c r="E27" s="1">
        <v>131498780</v>
      </c>
      <c r="F27" s="3">
        <v>312408.64</v>
      </c>
      <c r="G27" s="3">
        <v>56233.555200000003</v>
      </c>
      <c r="H27" s="21">
        <v>368642.19520000002</v>
      </c>
    </row>
    <row r="28" spans="2:8" ht="14.45" x14ac:dyDescent="0.3">
      <c r="B28" s="20" t="s">
        <v>41</v>
      </c>
      <c r="C28" s="1" t="s">
        <v>42</v>
      </c>
      <c r="D28" s="1" t="s">
        <v>40</v>
      </c>
      <c r="E28" s="1">
        <v>131498781</v>
      </c>
      <c r="F28" s="3">
        <v>1960322.1575999998</v>
      </c>
      <c r="G28" s="3">
        <v>352857.98836799996</v>
      </c>
      <c r="H28" s="21">
        <v>2313180.1459679999</v>
      </c>
    </row>
    <row r="29" spans="2:8" ht="14.45" x14ac:dyDescent="0.3">
      <c r="B29" s="20">
        <v>20240909</v>
      </c>
      <c r="C29" s="1" t="s">
        <v>43</v>
      </c>
      <c r="D29" s="1" t="s">
        <v>24</v>
      </c>
      <c r="E29" s="1">
        <v>131498782</v>
      </c>
      <c r="F29" s="3">
        <v>40536.1</v>
      </c>
      <c r="G29" s="3">
        <v>7296.4979999999996</v>
      </c>
      <c r="H29" s="21">
        <v>47832.597999999998</v>
      </c>
    </row>
    <row r="30" spans="2:8" ht="14.45" x14ac:dyDescent="0.3">
      <c r="B30" s="20" t="s">
        <v>44</v>
      </c>
      <c r="C30" s="1" t="s">
        <v>45</v>
      </c>
      <c r="D30" s="1" t="s">
        <v>40</v>
      </c>
      <c r="E30" s="1">
        <v>131498783</v>
      </c>
      <c r="F30" s="3">
        <v>93660.33600000001</v>
      </c>
      <c r="G30" s="3">
        <v>16858.860480000003</v>
      </c>
      <c r="H30" s="21">
        <v>110519.19648000001</v>
      </c>
    </row>
    <row r="31" spans="2:8" ht="14.45" x14ac:dyDescent="0.3">
      <c r="B31" s="20">
        <v>20240920</v>
      </c>
      <c r="C31" s="1" t="s">
        <v>46</v>
      </c>
      <c r="D31" s="1" t="s">
        <v>47</v>
      </c>
      <c r="E31" s="1">
        <v>131498784</v>
      </c>
      <c r="F31" s="3">
        <v>229839.93760000003</v>
      </c>
      <c r="G31" s="3">
        <v>41371.188768000007</v>
      </c>
      <c r="H31" s="21">
        <v>271211.12636800006</v>
      </c>
    </row>
    <row r="32" spans="2:8" ht="14.45" x14ac:dyDescent="0.3">
      <c r="B32" s="20">
        <v>20240921</v>
      </c>
      <c r="C32" s="1" t="s">
        <v>132</v>
      </c>
      <c r="D32" s="1" t="s">
        <v>50</v>
      </c>
      <c r="E32" s="1">
        <v>401150809</v>
      </c>
      <c r="F32" s="3">
        <v>85000</v>
      </c>
      <c r="G32" s="3">
        <f>+Tabla2[[#This Row],[Sub-Total]]*0.18</f>
        <v>15300</v>
      </c>
      <c r="H32" s="21">
        <v>85000</v>
      </c>
    </row>
    <row r="33" spans="2:8" ht="14.45" x14ac:dyDescent="0.3">
      <c r="B33" s="20">
        <v>20240922</v>
      </c>
      <c r="C33" s="1" t="s">
        <v>48</v>
      </c>
      <c r="D33" s="1" t="s">
        <v>133</v>
      </c>
      <c r="E33" s="1">
        <v>401150810</v>
      </c>
      <c r="F33" s="3">
        <v>150000</v>
      </c>
      <c r="G33" s="1"/>
      <c r="H33" s="21">
        <v>150000</v>
      </c>
    </row>
    <row r="34" spans="2:8" ht="14.45" x14ac:dyDescent="0.3">
      <c r="B34" s="22">
        <v>20240923</v>
      </c>
      <c r="C34" s="16" t="s">
        <v>49</v>
      </c>
      <c r="D34" s="1" t="s">
        <v>133</v>
      </c>
      <c r="E34" s="16">
        <v>401150811</v>
      </c>
      <c r="F34" s="17">
        <v>125000</v>
      </c>
      <c r="G34" s="16"/>
      <c r="H34" s="23">
        <v>125000</v>
      </c>
    </row>
    <row r="35" spans="2:8" ht="14.45" x14ac:dyDescent="0.3">
      <c r="B35" s="22"/>
      <c r="C35" s="16">
        <f>SUBTOTAL(103,Tabla2[NCF.])</f>
        <v>30</v>
      </c>
      <c r="D35" s="16"/>
      <c r="E35" s="16"/>
      <c r="F35" s="45">
        <f>SUBTOTAL(109,Tabla2[Sub-Total])</f>
        <v>5657642.5525599997</v>
      </c>
      <c r="G35" s="45">
        <f>SUBTOTAL(109,Tabla2[18% Itbis])</f>
        <v>968875.6594608</v>
      </c>
      <c r="H35" s="46">
        <f>SUBTOTAL(109,Tabla2[Total General])</f>
        <v>6611218.2120208014</v>
      </c>
    </row>
    <row r="36" spans="2:8" ht="14.45" x14ac:dyDescent="0.3">
      <c r="B36" s="7"/>
      <c r="C36" s="1"/>
      <c r="D36" s="1"/>
      <c r="E36" s="1"/>
      <c r="F36" s="1"/>
      <c r="G36" s="1"/>
      <c r="H36" s="1"/>
    </row>
    <row r="37" spans="2:8" ht="15.75" x14ac:dyDescent="0.25">
      <c r="B37" s="48" t="s">
        <v>53</v>
      </c>
      <c r="C37" s="48"/>
      <c r="D37" s="48"/>
      <c r="E37" s="48"/>
      <c r="F37" s="48"/>
      <c r="G37" s="48"/>
      <c r="H37" s="48"/>
    </row>
    <row r="38" spans="2:8" ht="18.75" customHeight="1" x14ac:dyDescent="0.3">
      <c r="B38" s="7">
        <v>20240904</v>
      </c>
      <c r="C38" s="1" t="s">
        <v>21</v>
      </c>
      <c r="D38" s="24">
        <f>G15*0.3</f>
        <v>8417.0019455999991</v>
      </c>
      <c r="E38" s="1"/>
      <c r="F38" s="1"/>
      <c r="G38" s="1"/>
      <c r="H38" s="1"/>
    </row>
    <row r="39" spans="2:8" ht="14.45" x14ac:dyDescent="0.3">
      <c r="B39" s="7">
        <v>20240902</v>
      </c>
      <c r="C39" s="1" t="s">
        <v>30</v>
      </c>
      <c r="D39" s="24">
        <f>G22*0.3</f>
        <v>16843.983998400003</v>
      </c>
      <c r="E39" s="1"/>
      <c r="F39" s="1"/>
      <c r="G39" s="1"/>
      <c r="H39" s="1"/>
    </row>
    <row r="40" spans="2:8" ht="14.45" x14ac:dyDescent="0.3">
      <c r="B40" s="7">
        <v>20240907</v>
      </c>
      <c r="C40" s="1" t="s">
        <v>37</v>
      </c>
      <c r="D40" s="24">
        <f>G26*0.3</f>
        <v>13950.398879999999</v>
      </c>
      <c r="E40" s="1"/>
      <c r="F40" s="1"/>
      <c r="G40" s="1"/>
      <c r="H40" s="1"/>
    </row>
    <row r="41" spans="2:8" ht="14.45" x14ac:dyDescent="0.3">
      <c r="B41" s="7">
        <v>20240918</v>
      </c>
      <c r="C41" s="1" t="s">
        <v>42</v>
      </c>
      <c r="D41" s="24">
        <f>G28*0.3</f>
        <v>105857.39651039998</v>
      </c>
      <c r="E41" s="1"/>
      <c r="F41" s="1"/>
      <c r="G41" s="1"/>
      <c r="H41" s="1"/>
    </row>
    <row r="42" spans="2:8" ht="14.45" x14ac:dyDescent="0.3">
      <c r="B42" s="7">
        <v>20240920</v>
      </c>
      <c r="C42" s="1" t="s">
        <v>46</v>
      </c>
      <c r="D42" s="24">
        <f>G31*0.3</f>
        <v>12411.356630400001</v>
      </c>
      <c r="E42" s="1"/>
      <c r="F42" s="1"/>
      <c r="G42" s="1"/>
      <c r="H42" s="1"/>
    </row>
    <row r="43" spans="2:8" ht="14.45" x14ac:dyDescent="0.3">
      <c r="D43" s="25">
        <f>SUM(D38:D42)</f>
        <v>157480.13796479997</v>
      </c>
    </row>
  </sheetData>
  <mergeCells count="2">
    <mergeCell ref="B3:H3"/>
    <mergeCell ref="B37:H37"/>
  </mergeCells>
  <pageMargins left="0.7" right="0.7" top="0.75" bottom="0.75" header="0.3" footer="0.3"/>
  <pageSetup scale="72" orientation="portrait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2:K39"/>
  <sheetViews>
    <sheetView tabSelected="1" zoomScale="110" zoomScaleNormal="110" workbookViewId="0">
      <selection activeCell="C13" sqref="C13"/>
    </sheetView>
  </sheetViews>
  <sheetFormatPr baseColWidth="10" defaultRowHeight="15" x14ac:dyDescent="0.25"/>
  <cols>
    <col min="1" max="1" width="14.5703125" style="2" customWidth="1"/>
    <col min="2" max="2" width="14" bestFit="1" customWidth="1"/>
    <col min="3" max="3" width="28.85546875" customWidth="1"/>
    <col min="4" max="4" width="22.5703125" customWidth="1"/>
    <col min="5" max="5" width="18.85546875" style="8" customWidth="1"/>
    <col min="6" max="6" width="19.85546875" style="8" customWidth="1"/>
    <col min="7" max="7" width="11.85546875" style="8" customWidth="1"/>
    <col min="8" max="8" width="16" style="8" customWidth="1"/>
    <col min="9" max="9" width="39.42578125" bestFit="1" customWidth="1"/>
    <col min="10" max="10" width="16.5703125" customWidth="1"/>
    <col min="11" max="11" width="60.5703125" bestFit="1" customWidth="1"/>
  </cols>
  <sheetData>
    <row r="2" spans="1:11" ht="18" x14ac:dyDescent="0.35">
      <c r="A2" s="5" t="s">
        <v>127</v>
      </c>
      <c r="B2" s="49" t="s">
        <v>54</v>
      </c>
      <c r="C2" s="50"/>
      <c r="D2" s="50"/>
      <c r="E2" s="50"/>
      <c r="F2" s="50"/>
      <c r="G2" s="50"/>
      <c r="H2" s="50"/>
      <c r="I2" s="50"/>
      <c r="J2" s="51"/>
      <c r="K2" s="1"/>
    </row>
    <row r="3" spans="1:11" s="4" customFormat="1" ht="14.45" x14ac:dyDescent="0.3">
      <c r="A3" s="11" t="s">
        <v>0</v>
      </c>
      <c r="B3" s="12" t="s">
        <v>1</v>
      </c>
      <c r="C3" s="12" t="s">
        <v>129</v>
      </c>
      <c r="D3" s="12" t="s">
        <v>52</v>
      </c>
      <c r="E3" s="13" t="s">
        <v>98</v>
      </c>
      <c r="F3" s="13" t="s">
        <v>99</v>
      </c>
      <c r="G3" s="13" t="s">
        <v>4</v>
      </c>
      <c r="H3" s="13" t="s">
        <v>5</v>
      </c>
      <c r="I3" s="12" t="s">
        <v>55</v>
      </c>
      <c r="J3" s="12" t="s">
        <v>128</v>
      </c>
      <c r="K3" s="14" t="s">
        <v>56</v>
      </c>
    </row>
    <row r="4" spans="1:11" ht="14.45" x14ac:dyDescent="0.3">
      <c r="A4" s="9">
        <v>2</v>
      </c>
      <c r="B4" s="1" t="s">
        <v>57</v>
      </c>
      <c r="C4" s="1" t="s">
        <v>100</v>
      </c>
      <c r="D4" s="1">
        <v>131495810</v>
      </c>
      <c r="F4" s="3">
        <v>46392.5</v>
      </c>
      <c r="G4" s="3">
        <v>8350.65</v>
      </c>
      <c r="H4" s="3">
        <v>54743.15</v>
      </c>
      <c r="I4" s="1" t="s">
        <v>58</v>
      </c>
      <c r="J4" s="1"/>
      <c r="K4" s="10" t="s">
        <v>59</v>
      </c>
    </row>
    <row r="5" spans="1:11" ht="14.45" x14ac:dyDescent="0.3">
      <c r="A5" s="9">
        <v>3</v>
      </c>
      <c r="B5" s="1" t="s">
        <v>60</v>
      </c>
      <c r="C5" s="1" t="s">
        <v>101</v>
      </c>
      <c r="D5" s="1">
        <v>131495811</v>
      </c>
      <c r="F5" s="3">
        <v>138142.5</v>
      </c>
      <c r="G5" s="3">
        <v>24865.649999999998</v>
      </c>
      <c r="H5" s="3">
        <v>163008.15</v>
      </c>
      <c r="I5" s="1" t="s">
        <v>58</v>
      </c>
      <c r="J5" s="1"/>
      <c r="K5" s="10" t="s">
        <v>59</v>
      </c>
    </row>
    <row r="6" spans="1:11" ht="14.45" x14ac:dyDescent="0.3">
      <c r="A6" s="9">
        <v>5</v>
      </c>
      <c r="B6" s="1" t="s">
        <v>62</v>
      </c>
      <c r="C6" s="1" t="s">
        <v>102</v>
      </c>
      <c r="D6" s="1">
        <v>131495812</v>
      </c>
      <c r="E6" s="3">
        <v>1824.8</v>
      </c>
      <c r="F6" s="3"/>
      <c r="G6" s="3">
        <v>328.464</v>
      </c>
      <c r="H6" s="3">
        <v>2153.2640000000001</v>
      </c>
      <c r="I6" s="1" t="s">
        <v>58</v>
      </c>
      <c r="J6" s="1"/>
      <c r="K6" s="10" t="s">
        <v>61</v>
      </c>
    </row>
    <row r="7" spans="1:11" ht="14.45" x14ac:dyDescent="0.3">
      <c r="A7" s="9">
        <v>5</v>
      </c>
      <c r="B7" s="1" t="s">
        <v>63</v>
      </c>
      <c r="C7" s="1" t="s">
        <v>103</v>
      </c>
      <c r="D7" s="1">
        <v>131495813</v>
      </c>
      <c r="E7" s="3">
        <v>4648.75</v>
      </c>
      <c r="F7" s="3"/>
      <c r="G7" s="3">
        <v>836.77499999999998</v>
      </c>
      <c r="H7" s="3">
        <v>5485.5249999999996</v>
      </c>
      <c r="I7" s="1" t="s">
        <v>58</v>
      </c>
      <c r="J7" s="1"/>
      <c r="K7" s="10" t="s">
        <v>61</v>
      </c>
    </row>
    <row r="8" spans="1:11" ht="14.45" x14ac:dyDescent="0.3">
      <c r="A8" s="9">
        <v>8</v>
      </c>
      <c r="B8" s="1" t="s">
        <v>64</v>
      </c>
      <c r="C8" s="1" t="s">
        <v>104</v>
      </c>
      <c r="D8" s="1">
        <v>131495814</v>
      </c>
      <c r="F8" s="3">
        <v>104414.7</v>
      </c>
      <c r="G8" s="3">
        <v>18794.645999999997</v>
      </c>
      <c r="H8" s="3">
        <v>123209.34599999999</v>
      </c>
      <c r="I8" s="1" t="s">
        <v>58</v>
      </c>
      <c r="J8" s="1"/>
      <c r="K8" s="10" t="s">
        <v>59</v>
      </c>
    </row>
    <row r="9" spans="1:11" s="30" customFormat="1" x14ac:dyDescent="0.25">
      <c r="A9" s="26">
        <v>10</v>
      </c>
      <c r="B9" s="27" t="s">
        <v>65</v>
      </c>
      <c r="C9" s="27" t="s">
        <v>134</v>
      </c>
      <c r="D9" s="27">
        <v>131495815</v>
      </c>
      <c r="E9" s="28">
        <v>5675.68</v>
      </c>
      <c r="F9" s="28"/>
      <c r="G9" s="28">
        <v>1021.6224</v>
      </c>
      <c r="H9" s="28">
        <v>6697.3024000000005</v>
      </c>
      <c r="I9" s="27" t="s">
        <v>66</v>
      </c>
      <c r="J9" s="27"/>
      <c r="K9" s="29" t="s">
        <v>61</v>
      </c>
    </row>
    <row r="10" spans="1:11" ht="14.45" x14ac:dyDescent="0.3">
      <c r="A10" s="9">
        <v>12</v>
      </c>
      <c r="B10" s="1" t="s">
        <v>68</v>
      </c>
      <c r="C10" s="1" t="s">
        <v>105</v>
      </c>
      <c r="D10" s="1">
        <v>131495816</v>
      </c>
      <c r="E10" s="3">
        <v>320013.32399999996</v>
      </c>
      <c r="F10" s="3"/>
      <c r="G10" s="3">
        <v>57602.398319999993</v>
      </c>
      <c r="H10" s="3">
        <v>377615.72231999994</v>
      </c>
      <c r="I10" s="1" t="s">
        <v>58</v>
      </c>
      <c r="J10" s="1"/>
      <c r="K10" s="10" t="s">
        <v>59</v>
      </c>
    </row>
    <row r="11" spans="1:11" ht="14.45" x14ac:dyDescent="0.3">
      <c r="A11" s="9">
        <v>14</v>
      </c>
      <c r="B11" s="1" t="s">
        <v>69</v>
      </c>
      <c r="C11" s="1" t="s">
        <v>106</v>
      </c>
      <c r="D11" s="1">
        <v>131495817</v>
      </c>
      <c r="E11" s="3">
        <v>152291.53983200001</v>
      </c>
      <c r="F11" s="3"/>
      <c r="G11" s="3">
        <v>27412.477169760001</v>
      </c>
      <c r="H11" s="3">
        <v>179704.01700176002</v>
      </c>
      <c r="I11" s="1" t="s">
        <v>58</v>
      </c>
      <c r="J11" s="1"/>
      <c r="K11" s="10" t="s">
        <v>59</v>
      </c>
    </row>
    <row r="12" spans="1:11" ht="14.45" x14ac:dyDescent="0.3">
      <c r="A12" s="9">
        <v>16</v>
      </c>
      <c r="B12" s="1" t="s">
        <v>70</v>
      </c>
      <c r="C12" s="1" t="s">
        <v>107</v>
      </c>
      <c r="D12" s="1">
        <v>131495818</v>
      </c>
      <c r="F12" s="3">
        <v>360766.61634000001</v>
      </c>
      <c r="G12" s="3">
        <v>64937.990941199998</v>
      </c>
      <c r="H12" s="3">
        <v>425704.60728120001</v>
      </c>
      <c r="I12" s="1" t="s">
        <v>58</v>
      </c>
      <c r="J12" s="1"/>
      <c r="K12" s="10" t="s">
        <v>59</v>
      </c>
    </row>
    <row r="13" spans="1:11" ht="14.45" x14ac:dyDescent="0.3">
      <c r="A13" s="9">
        <v>17</v>
      </c>
      <c r="B13" s="1" t="s">
        <v>71</v>
      </c>
      <c r="C13" s="1" t="s">
        <v>108</v>
      </c>
      <c r="D13" s="1">
        <v>131495819</v>
      </c>
      <c r="E13" s="3">
        <v>135178.83600000001</v>
      </c>
      <c r="F13" s="3"/>
      <c r="G13" s="3">
        <v>24332.190480000001</v>
      </c>
      <c r="H13" s="3">
        <v>159511.02648</v>
      </c>
      <c r="I13" s="1" t="s">
        <v>58</v>
      </c>
      <c r="J13" s="1"/>
      <c r="K13" s="10" t="s">
        <v>59</v>
      </c>
    </row>
    <row r="14" spans="1:11" ht="14.45" x14ac:dyDescent="0.3">
      <c r="A14" s="9">
        <v>17</v>
      </c>
      <c r="B14" s="1" t="s">
        <v>72</v>
      </c>
      <c r="C14" s="1" t="s">
        <v>109</v>
      </c>
      <c r="D14" s="1">
        <v>131495820</v>
      </c>
      <c r="E14" s="3">
        <v>40663.364500000003</v>
      </c>
      <c r="F14" s="3"/>
      <c r="G14" s="3">
        <v>7319.4056100000007</v>
      </c>
      <c r="H14" s="3">
        <v>47982.770110000005</v>
      </c>
      <c r="I14" s="1" t="s">
        <v>58</v>
      </c>
      <c r="J14" s="1"/>
      <c r="K14" s="10" t="s">
        <v>59</v>
      </c>
    </row>
    <row r="15" spans="1:11" ht="14.45" x14ac:dyDescent="0.3">
      <c r="A15" s="9">
        <v>17</v>
      </c>
      <c r="B15" s="1" t="s">
        <v>73</v>
      </c>
      <c r="C15" s="1" t="s">
        <v>110</v>
      </c>
      <c r="D15" s="1">
        <v>131495821</v>
      </c>
      <c r="E15" s="3">
        <v>117606.606</v>
      </c>
      <c r="F15" s="3"/>
      <c r="G15" s="3">
        <v>21169.18908</v>
      </c>
      <c r="H15" s="3">
        <v>138775.79508000001</v>
      </c>
      <c r="I15" s="1" t="s">
        <v>58</v>
      </c>
      <c r="J15" s="1"/>
      <c r="K15" s="10" t="s">
        <v>59</v>
      </c>
    </row>
    <row r="16" spans="1:11" ht="14.45" x14ac:dyDescent="0.3">
      <c r="A16" s="9">
        <v>17</v>
      </c>
      <c r="B16" s="1" t="s">
        <v>74</v>
      </c>
      <c r="C16" s="1" t="s">
        <v>111</v>
      </c>
      <c r="D16" s="1">
        <v>131495822</v>
      </c>
      <c r="E16" s="3">
        <v>145014.63273000001</v>
      </c>
      <c r="F16" s="3"/>
      <c r="G16" s="3">
        <v>26102.633891400001</v>
      </c>
      <c r="H16" s="3">
        <v>171117.26662140002</v>
      </c>
      <c r="I16" s="1" t="s">
        <v>58</v>
      </c>
      <c r="J16" s="1"/>
      <c r="K16" s="10" t="s">
        <v>59</v>
      </c>
    </row>
    <row r="17" spans="1:11" ht="14.45" x14ac:dyDescent="0.3">
      <c r="A17" s="9">
        <v>17</v>
      </c>
      <c r="B17" s="1" t="s">
        <v>75</v>
      </c>
      <c r="C17" s="1" t="s">
        <v>112</v>
      </c>
      <c r="D17" s="1">
        <v>131495823</v>
      </c>
      <c r="E17" s="3">
        <v>25997.298777</v>
      </c>
      <c r="F17" s="3"/>
      <c r="G17" s="3">
        <v>4679.5137798599999</v>
      </c>
      <c r="H17" s="3">
        <v>30676.812556860001</v>
      </c>
      <c r="I17" s="1" t="s">
        <v>58</v>
      </c>
      <c r="J17" s="1"/>
      <c r="K17" s="10" t="s">
        <v>59</v>
      </c>
    </row>
    <row r="18" spans="1:11" x14ac:dyDescent="0.25">
      <c r="A18" s="9">
        <v>18</v>
      </c>
      <c r="B18" s="1" t="s">
        <v>76</v>
      </c>
      <c r="C18" s="1" t="s">
        <v>113</v>
      </c>
      <c r="D18" s="1">
        <v>131495824</v>
      </c>
      <c r="E18" s="3">
        <v>48301.903800000007</v>
      </c>
      <c r="F18" s="3"/>
      <c r="G18" s="3">
        <v>8694.3426840000011</v>
      </c>
      <c r="H18" s="3">
        <v>56996.24648400001</v>
      </c>
      <c r="I18" s="1" t="s">
        <v>66</v>
      </c>
      <c r="J18" s="1"/>
      <c r="K18" s="10" t="s">
        <v>59</v>
      </c>
    </row>
    <row r="19" spans="1:11" x14ac:dyDescent="0.25">
      <c r="A19" s="9">
        <v>18</v>
      </c>
      <c r="B19" s="1" t="s">
        <v>77</v>
      </c>
      <c r="C19" s="1" t="s">
        <v>114</v>
      </c>
      <c r="D19" s="1">
        <v>131495825</v>
      </c>
      <c r="E19" s="3">
        <v>182942.63488000003</v>
      </c>
      <c r="F19" s="3"/>
      <c r="G19" s="3">
        <v>32929.674278400002</v>
      </c>
      <c r="H19" s="3">
        <v>215872.30915840002</v>
      </c>
      <c r="I19" s="1" t="s">
        <v>66</v>
      </c>
      <c r="J19" s="1"/>
      <c r="K19" s="10" t="s">
        <v>59</v>
      </c>
    </row>
    <row r="20" spans="1:11" x14ac:dyDescent="0.25">
      <c r="A20" s="9">
        <v>18</v>
      </c>
      <c r="B20" s="1" t="s">
        <v>78</v>
      </c>
      <c r="C20" s="1" t="s">
        <v>115</v>
      </c>
      <c r="D20" s="1">
        <v>131495826</v>
      </c>
      <c r="E20" s="3">
        <v>186226.2677</v>
      </c>
      <c r="F20" s="3"/>
      <c r="G20" s="3">
        <v>33520.728186</v>
      </c>
      <c r="H20" s="3">
        <v>219746.99588599999</v>
      </c>
      <c r="I20" s="1" t="s">
        <v>66</v>
      </c>
      <c r="J20" s="1"/>
      <c r="K20" s="10" t="s">
        <v>59</v>
      </c>
    </row>
    <row r="21" spans="1:11" ht="14.45" x14ac:dyDescent="0.3">
      <c r="A21" s="9">
        <v>19</v>
      </c>
      <c r="B21" s="1" t="s">
        <v>79</v>
      </c>
      <c r="C21" s="1" t="s">
        <v>116</v>
      </c>
      <c r="D21" s="1">
        <v>131495827</v>
      </c>
      <c r="E21" s="3">
        <v>31109.100000000002</v>
      </c>
      <c r="F21" s="3"/>
      <c r="G21" s="3">
        <v>5599.6379999999999</v>
      </c>
      <c r="H21" s="3">
        <v>36708.738000000005</v>
      </c>
      <c r="I21" s="1" t="s">
        <v>58</v>
      </c>
      <c r="J21" s="1"/>
      <c r="K21" s="10" t="s">
        <v>59</v>
      </c>
    </row>
    <row r="22" spans="1:11" ht="14.45" x14ac:dyDescent="0.3">
      <c r="A22" s="9">
        <v>22</v>
      </c>
      <c r="B22" s="1" t="s">
        <v>80</v>
      </c>
      <c r="C22" s="1" t="s">
        <v>117</v>
      </c>
      <c r="D22" s="1">
        <v>131495828</v>
      </c>
      <c r="E22" s="3">
        <v>20601.560000000001</v>
      </c>
      <c r="F22" s="3"/>
      <c r="G22" s="3">
        <v>3708.2808</v>
      </c>
      <c r="H22" s="3">
        <v>24309.840800000002</v>
      </c>
      <c r="I22" s="1" t="s">
        <v>67</v>
      </c>
      <c r="J22" s="1"/>
      <c r="K22" s="10" t="s">
        <v>59</v>
      </c>
    </row>
    <row r="23" spans="1:11" x14ac:dyDescent="0.25">
      <c r="A23" s="9">
        <v>22</v>
      </c>
      <c r="B23" s="1" t="s">
        <v>81</v>
      </c>
      <c r="C23" s="1" t="s">
        <v>118</v>
      </c>
      <c r="D23" s="1">
        <v>131495829</v>
      </c>
      <c r="E23" s="3">
        <v>47367.027750000001</v>
      </c>
      <c r="F23" s="3"/>
      <c r="G23" s="3">
        <v>8526.0649950000006</v>
      </c>
      <c r="H23" s="3">
        <v>55893.092745000002</v>
      </c>
      <c r="I23" s="1" t="s">
        <v>66</v>
      </c>
      <c r="J23" s="1"/>
      <c r="K23" s="10" t="s">
        <v>59</v>
      </c>
    </row>
    <row r="24" spans="1:11" ht="14.45" x14ac:dyDescent="0.3">
      <c r="A24" s="9">
        <v>24</v>
      </c>
      <c r="B24" s="1" t="s">
        <v>82</v>
      </c>
      <c r="C24" s="1" t="s">
        <v>119</v>
      </c>
      <c r="D24" s="1">
        <v>131495830</v>
      </c>
      <c r="E24" s="3">
        <v>104224.97500000001</v>
      </c>
      <c r="F24" s="3"/>
      <c r="G24" s="3">
        <v>18760.495500000001</v>
      </c>
      <c r="H24" s="3">
        <v>122985.47050000001</v>
      </c>
      <c r="I24" s="1" t="s">
        <v>58</v>
      </c>
      <c r="J24" s="1"/>
      <c r="K24" s="10" t="s">
        <v>59</v>
      </c>
    </row>
    <row r="25" spans="1:11" ht="14.45" x14ac:dyDescent="0.3">
      <c r="A25" s="9">
        <v>24</v>
      </c>
      <c r="B25" s="1" t="s">
        <v>83</v>
      </c>
      <c r="C25" s="1" t="s">
        <v>120</v>
      </c>
      <c r="D25" s="1">
        <v>131495831</v>
      </c>
      <c r="E25" s="3">
        <v>95704.137099999993</v>
      </c>
      <c r="F25" s="3"/>
      <c r="G25" s="3">
        <v>17226.744677999999</v>
      </c>
      <c r="H25" s="3">
        <v>112930.881778</v>
      </c>
      <c r="I25" s="1" t="s">
        <v>67</v>
      </c>
      <c r="J25" s="1"/>
      <c r="K25" s="10" t="s">
        <v>59</v>
      </c>
    </row>
    <row r="26" spans="1:11" x14ac:dyDescent="0.25">
      <c r="A26" s="9">
        <v>25</v>
      </c>
      <c r="B26" s="1" t="s">
        <v>84</v>
      </c>
      <c r="C26" s="1" t="s">
        <v>121</v>
      </c>
      <c r="D26" s="1">
        <v>131495832</v>
      </c>
      <c r="E26" s="3">
        <v>93660.33600000001</v>
      </c>
      <c r="F26" s="3"/>
      <c r="G26" s="3">
        <v>16858.860480000003</v>
      </c>
      <c r="H26" s="3">
        <v>110519.19648000001</v>
      </c>
      <c r="I26" s="1" t="s">
        <v>66</v>
      </c>
      <c r="J26" s="1"/>
      <c r="K26" s="10" t="s">
        <v>59</v>
      </c>
    </row>
    <row r="27" spans="1:11" ht="14.45" x14ac:dyDescent="0.3">
      <c r="A27" s="9">
        <v>26</v>
      </c>
      <c r="B27" s="1" t="s">
        <v>85</v>
      </c>
      <c r="C27" s="1" t="s">
        <v>122</v>
      </c>
      <c r="D27" s="1">
        <v>131495833</v>
      </c>
      <c r="E27" s="3">
        <v>23162.768235</v>
      </c>
      <c r="F27" s="3"/>
      <c r="G27" s="3">
        <v>4169.2982823000002</v>
      </c>
      <c r="H27" s="3">
        <v>27332.066517300002</v>
      </c>
      <c r="I27" s="1" t="s">
        <v>58</v>
      </c>
      <c r="J27" s="1"/>
      <c r="K27" s="10" t="s">
        <v>59</v>
      </c>
    </row>
    <row r="28" spans="1:11" s="40" customFormat="1" x14ac:dyDescent="0.25">
      <c r="A28" s="36">
        <v>28</v>
      </c>
      <c r="B28" s="37" t="s">
        <v>123</v>
      </c>
      <c r="C28" s="37" t="s">
        <v>124</v>
      </c>
      <c r="D28" s="43" t="s">
        <v>130</v>
      </c>
      <c r="E28" s="38"/>
      <c r="F28" s="38">
        <v>25000</v>
      </c>
      <c r="G28" s="38">
        <f>+F28*0.18</f>
        <v>4500</v>
      </c>
      <c r="H28" s="38">
        <f>SUM(F28:G28)</f>
        <v>29500</v>
      </c>
      <c r="I28" s="37" t="s">
        <v>66</v>
      </c>
      <c r="J28" s="37"/>
      <c r="K28" s="39" t="s">
        <v>61</v>
      </c>
    </row>
    <row r="29" spans="1:11" s="35" customFormat="1" x14ac:dyDescent="0.25">
      <c r="A29" s="31">
        <v>29</v>
      </c>
      <c r="B29" s="32" t="s">
        <v>125</v>
      </c>
      <c r="C29" s="32" t="s">
        <v>126</v>
      </c>
      <c r="D29" s="44" t="s">
        <v>131</v>
      </c>
      <c r="E29" s="33"/>
      <c r="F29" s="33">
        <v>15000</v>
      </c>
      <c r="G29" s="33">
        <f>+F29*0.18</f>
        <v>2700</v>
      </c>
      <c r="H29" s="33">
        <f>SUM(F29:G29)</f>
        <v>17700</v>
      </c>
      <c r="I29" s="32" t="s">
        <v>66</v>
      </c>
      <c r="J29" s="32"/>
      <c r="K29" s="34" t="s">
        <v>61</v>
      </c>
    </row>
    <row r="30" spans="1:11" x14ac:dyDescent="0.25">
      <c r="A30" s="9">
        <v>31</v>
      </c>
      <c r="B30" s="1" t="s">
        <v>86</v>
      </c>
      <c r="C30" s="1" t="s">
        <v>87</v>
      </c>
      <c r="D30" s="1">
        <v>131495836</v>
      </c>
      <c r="E30" s="3">
        <v>15555.238634000001</v>
      </c>
      <c r="F30" s="3"/>
      <c r="G30" s="3"/>
      <c r="H30" s="3">
        <v>15555.238634000001</v>
      </c>
      <c r="I30" s="1" t="s">
        <v>66</v>
      </c>
      <c r="J30" s="1"/>
      <c r="K30" s="10" t="s">
        <v>88</v>
      </c>
    </row>
    <row r="31" spans="1:11" x14ac:dyDescent="0.25">
      <c r="A31" s="9">
        <v>31</v>
      </c>
      <c r="B31" s="1" t="s">
        <v>89</v>
      </c>
      <c r="C31" s="1" t="s">
        <v>87</v>
      </c>
      <c r="D31" s="1">
        <v>131495837</v>
      </c>
      <c r="E31" s="3">
        <v>24625.707600000002</v>
      </c>
      <c r="F31" s="3"/>
      <c r="G31" s="3"/>
      <c r="H31" s="3">
        <v>24625.707600000002</v>
      </c>
      <c r="I31" s="1" t="s">
        <v>66</v>
      </c>
      <c r="J31" s="1"/>
      <c r="K31" s="10" t="s">
        <v>88</v>
      </c>
    </row>
    <row r="32" spans="1:11" x14ac:dyDescent="0.25">
      <c r="A32" s="9">
        <v>31</v>
      </c>
      <c r="B32" s="1" t="s">
        <v>90</v>
      </c>
      <c r="C32" s="1" t="s">
        <v>87</v>
      </c>
      <c r="D32" s="1">
        <v>131495838</v>
      </c>
      <c r="E32" s="3">
        <v>2875.194</v>
      </c>
      <c r="F32" s="3"/>
      <c r="G32" s="3"/>
      <c r="H32" s="3">
        <v>2875.194</v>
      </c>
      <c r="I32" s="1" t="s">
        <v>66</v>
      </c>
      <c r="J32" s="1"/>
      <c r="K32" s="10" t="s">
        <v>88</v>
      </c>
    </row>
    <row r="33" spans="1:11" x14ac:dyDescent="0.25">
      <c r="A33" s="9">
        <v>31</v>
      </c>
      <c r="B33" s="1" t="s">
        <v>91</v>
      </c>
      <c r="C33" s="1" t="s">
        <v>87</v>
      </c>
      <c r="D33" s="1">
        <v>131495839</v>
      </c>
      <c r="E33" s="3">
        <v>2987.2000000000003</v>
      </c>
      <c r="F33" s="3"/>
      <c r="G33" s="3"/>
      <c r="H33" s="3">
        <v>2987.2000000000003</v>
      </c>
      <c r="I33" s="1" t="s">
        <v>66</v>
      </c>
      <c r="J33" s="1"/>
      <c r="K33" s="10" t="s">
        <v>88</v>
      </c>
    </row>
    <row r="34" spans="1:11" x14ac:dyDescent="0.25">
      <c r="A34" s="9">
        <v>31</v>
      </c>
      <c r="B34" s="1" t="s">
        <v>92</v>
      </c>
      <c r="C34" s="1" t="s">
        <v>87</v>
      </c>
      <c r="D34" s="1">
        <v>131495840</v>
      </c>
      <c r="E34" s="3">
        <v>9229.1687999999995</v>
      </c>
      <c r="F34" s="3"/>
      <c r="G34" s="3"/>
      <c r="H34" s="3">
        <v>9229.1687999999995</v>
      </c>
      <c r="I34" s="1" t="s">
        <v>66</v>
      </c>
      <c r="J34" s="1"/>
      <c r="K34" s="10" t="s">
        <v>88</v>
      </c>
    </row>
    <row r="35" spans="1:11" x14ac:dyDescent="0.25">
      <c r="A35" s="9">
        <v>31</v>
      </c>
      <c r="B35" s="1" t="s">
        <v>93</v>
      </c>
      <c r="C35" s="1" t="s">
        <v>94</v>
      </c>
      <c r="D35" s="1">
        <v>131495841</v>
      </c>
      <c r="E35" s="3">
        <v>5098.83</v>
      </c>
      <c r="F35" s="3"/>
      <c r="G35" s="3"/>
      <c r="H35" s="3">
        <v>5098.83</v>
      </c>
      <c r="I35" s="1" t="s">
        <v>66</v>
      </c>
      <c r="J35" s="1"/>
      <c r="K35" s="10" t="s">
        <v>88</v>
      </c>
    </row>
    <row r="36" spans="1:11" x14ac:dyDescent="0.25">
      <c r="A36" s="9">
        <v>31</v>
      </c>
      <c r="B36" s="1" t="s">
        <v>95</v>
      </c>
      <c r="C36" s="1" t="s">
        <v>94</v>
      </c>
      <c r="D36" s="1">
        <v>131495842</v>
      </c>
      <c r="E36" s="3">
        <v>6165.96</v>
      </c>
      <c r="F36" s="3"/>
      <c r="G36" s="3"/>
      <c r="H36" s="3">
        <v>6165.96</v>
      </c>
      <c r="I36" s="1" t="s">
        <v>66</v>
      </c>
      <c r="J36" s="1"/>
      <c r="K36" s="10" t="s">
        <v>88</v>
      </c>
    </row>
    <row r="37" spans="1:11" x14ac:dyDescent="0.25">
      <c r="A37" s="9">
        <v>31</v>
      </c>
      <c r="B37" s="1" t="s">
        <v>96</v>
      </c>
      <c r="C37" s="1" t="s">
        <v>94</v>
      </c>
      <c r="D37" s="1">
        <v>131495843</v>
      </c>
      <c r="E37" s="3">
        <v>2708.3398229999998</v>
      </c>
      <c r="F37" s="3"/>
      <c r="G37" s="3"/>
      <c r="H37" s="3">
        <v>2708.3398229999998</v>
      </c>
      <c r="I37" s="1" t="s">
        <v>66</v>
      </c>
      <c r="J37" s="1"/>
      <c r="K37" s="10" t="s">
        <v>88</v>
      </c>
    </row>
    <row r="38" spans="1:11" x14ac:dyDescent="0.25">
      <c r="A38" s="15">
        <v>31</v>
      </c>
      <c r="B38" s="16" t="s">
        <v>97</v>
      </c>
      <c r="C38" s="16" t="s">
        <v>94</v>
      </c>
      <c r="D38" s="16">
        <v>131495844</v>
      </c>
      <c r="E38" s="17">
        <v>2466.384</v>
      </c>
      <c r="F38" s="17"/>
      <c r="G38" s="17"/>
      <c r="H38" s="17">
        <v>2466.384</v>
      </c>
      <c r="I38" s="16" t="s">
        <v>66</v>
      </c>
      <c r="J38" s="16"/>
      <c r="K38" s="18" t="s">
        <v>88</v>
      </c>
    </row>
    <row r="39" spans="1:11" ht="14.45" x14ac:dyDescent="0.3">
      <c r="A39" s="15"/>
      <c r="B39" s="16">
        <f>SUBTOTAL(103,Tabla1[NCF.])</f>
        <v>35</v>
      </c>
      <c r="C39" s="16"/>
      <c r="D39" s="16"/>
      <c r="E39" s="17">
        <f>SUBTOTAL(109,Tabla1[Sub-Total bienes])</f>
        <v>1853927.5651610002</v>
      </c>
      <c r="F39" s="19">
        <f>SUBTOTAL(109,Tabla1[Sub-Total Servicio])</f>
        <v>689716.31634000002</v>
      </c>
      <c r="G39" s="19">
        <f>SUBTOTAL(109,Tabla1[18% Itbis])</f>
        <v>444947.73455592</v>
      </c>
      <c r="H39" s="19">
        <f>SUBTOTAL(109,Tabla1[Total General])</f>
        <v>2988591.61605692</v>
      </c>
      <c r="I39" s="16"/>
      <c r="J39" s="16"/>
      <c r="K39" s="18"/>
    </row>
  </sheetData>
  <mergeCells count="1">
    <mergeCell ref="B2:J2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VENTAS DEL MES </vt:lpstr>
      <vt:lpstr>COMPRAS DEL MES</vt:lpstr>
      <vt:lpstr>Hoja3</vt:lpstr>
      <vt:lpstr>'VENTAS DEL MES 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Contadora</dc:creator>
  <cp:lastModifiedBy>Contadora</cp:lastModifiedBy>
  <dcterms:created xsi:type="dcterms:W3CDTF">2025-09-22T14:44:18Z</dcterms:created>
  <dcterms:modified xsi:type="dcterms:W3CDTF">2026-01-16T00:25:10Z</dcterms:modified>
</cp:coreProperties>
</file>